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tabRatio="699" activeTab="0"/>
  </bookViews>
  <sheets>
    <sheet name="Contributions &amp; Proceeds - USD" sheetId="1" r:id="rId1"/>
    <sheet name="Contributions - LC" sheetId="2" r:id="rId2"/>
    <sheet name="Contributions &amp; Proceeds - IPV" sheetId="3" r:id="rId3"/>
    <sheet name="Assured Resources 2016-2025" sheetId="4" r:id="rId4"/>
  </sheets>
  <externalReferences>
    <externalReference r:id="rId7"/>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LC'!$A$1:$DF$82</definedName>
    <definedName name="_xlnm.Print_Area" localSheetId="2">'Contributions &amp; Proceeds - IPV'!$A$1:$DA$53</definedName>
    <definedName name="_xlnm.Print_Area" localSheetId="0">'Contributions &amp; Proceeds - USD'!$A$1:$DJ$172</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<sst xmlns="http://schemas.openxmlformats.org/spreadsheetml/2006/main" count="580" uniqueCount="184">
  <si>
    <t>Contributions pledged</t>
  </si>
  <si>
    <r>
      <t xml:space="preserve">All amounts in </t>
    </r>
    <r>
      <rPr>
        <b/>
        <sz val="16"/>
        <color indexed="8"/>
        <rFont val="Calibri"/>
        <family val="2"/>
      </rPr>
      <t>US$ million</t>
    </r>
  </si>
  <si>
    <t>DONOR</t>
  </si>
  <si>
    <r>
      <t>Contributions/Pledges</t>
    </r>
    <r>
      <rPr>
        <b/>
        <vertAlign val="superscript"/>
        <sz val="18"/>
        <color indexed="9"/>
        <rFont val="Calibri"/>
        <family val="2"/>
      </rPr>
      <t>1</t>
    </r>
    <r>
      <rPr>
        <b/>
        <sz val="18"/>
        <color indexed="9"/>
        <rFont val="Calibri"/>
        <family val="2"/>
      </rPr>
      <t xml:space="preserve"> </t>
    </r>
  </si>
  <si>
    <t>2000-2010</t>
  </si>
  <si>
    <t>2011-2015</t>
  </si>
  <si>
    <t>2016-2020</t>
  </si>
  <si>
    <t>2021 - 2037</t>
  </si>
  <si>
    <t>Direct Contribution</t>
  </si>
  <si>
    <t>Matching Fund</t>
  </si>
  <si>
    <t>AMC</t>
  </si>
  <si>
    <r>
      <t>IFFIm</t>
    </r>
    <r>
      <rPr>
        <b/>
        <vertAlign val="superscript"/>
        <sz val="12"/>
        <color indexed="8"/>
        <rFont val="Calibri"/>
        <family val="2"/>
      </rPr>
      <t>2</t>
    </r>
  </si>
  <si>
    <t>GRAND TOTAL</t>
  </si>
  <si>
    <r>
      <t>% / 
Total Cont.</t>
    </r>
    <r>
      <rPr>
        <b/>
        <vertAlign val="superscript"/>
        <sz val="12"/>
        <color indexed="23"/>
        <rFont val="Calibri"/>
        <family val="2"/>
      </rPr>
      <t>3</t>
    </r>
  </si>
  <si>
    <r>
      <t>Direct Contribution</t>
    </r>
    <r>
      <rPr>
        <b/>
        <vertAlign val="superscript"/>
        <sz val="12"/>
        <color indexed="8"/>
        <rFont val="Calibri"/>
        <family val="2"/>
      </rPr>
      <t>4</t>
    </r>
  </si>
  <si>
    <r>
      <t>Matching Fund</t>
    </r>
    <r>
      <rPr>
        <b/>
        <vertAlign val="superscript"/>
        <sz val="12"/>
        <color indexed="8"/>
        <rFont val="Calibri"/>
        <family val="2"/>
      </rPr>
      <t>4</t>
    </r>
  </si>
  <si>
    <r>
      <t>IFFIm</t>
    </r>
    <r>
      <rPr>
        <b/>
        <vertAlign val="superscript"/>
        <sz val="12"/>
        <color indexed="8"/>
        <rFont val="Calibri"/>
        <family val="2"/>
      </rPr>
      <t>5</t>
    </r>
  </si>
  <si>
    <t>Total</t>
  </si>
  <si>
    <r>
      <t>[2016-20]</t>
    </r>
    <r>
      <rPr>
        <vertAlign val="superscript"/>
        <sz val="10"/>
        <color indexed="8"/>
        <rFont val="Calibri"/>
        <family val="2"/>
      </rPr>
      <t>4</t>
    </r>
    <r>
      <rPr>
        <sz val="10"/>
        <color indexed="8"/>
        <rFont val="Calibri"/>
        <family val="2"/>
      </rPr>
      <t xml:space="preserve"> </t>
    </r>
  </si>
  <si>
    <t>Donor governments and the European Commission</t>
  </si>
  <si>
    <t>Australia</t>
  </si>
  <si>
    <t>Brazil</t>
  </si>
  <si>
    <t>Canada</t>
  </si>
  <si>
    <t>China</t>
  </si>
  <si>
    <t>Denmark</t>
  </si>
  <si>
    <t>European Commission (EC)</t>
  </si>
  <si>
    <t>France</t>
  </si>
  <si>
    <t>Germany</t>
  </si>
  <si>
    <t>India</t>
  </si>
  <si>
    <t>Ireland</t>
  </si>
  <si>
    <t>Italy</t>
  </si>
  <si>
    <t>Japan</t>
  </si>
  <si>
    <t>Kingdom of Saudi Arabia</t>
  </si>
  <si>
    <t>Luxembourg</t>
  </si>
  <si>
    <t>Monaco</t>
  </si>
  <si>
    <t>Netherlands</t>
  </si>
  <si>
    <t>Norway</t>
  </si>
  <si>
    <t>Oman</t>
  </si>
  <si>
    <t>Qatar</t>
  </si>
  <si>
    <t>Republic of Korea</t>
  </si>
  <si>
    <t>Russia</t>
  </si>
  <si>
    <t>South Africa</t>
  </si>
  <si>
    <t>Spain</t>
  </si>
  <si>
    <t>Sweden</t>
  </si>
  <si>
    <t>Switzerland</t>
  </si>
  <si>
    <t>United Kingdom</t>
  </si>
  <si>
    <t>United States of America</t>
  </si>
  <si>
    <t>Donor governments and the European Commission TOTAL:</t>
  </si>
  <si>
    <t>Foundations, organisations and corporations</t>
  </si>
  <si>
    <t>Alwaleed Philanthropies</t>
  </si>
  <si>
    <t>Bill &amp; Melinda Gates Foundation</t>
  </si>
  <si>
    <t>His Highness Sheikh Mohamed bin Zayed Al Nahyan</t>
  </si>
  <si>
    <t>Sub-total:</t>
  </si>
  <si>
    <t>Audacious Alliance</t>
  </si>
  <si>
    <t>Children’s Investment Fund Foundation</t>
  </si>
  <si>
    <t>China Merchants Charitable Foundation</t>
  </si>
  <si>
    <t>Comic Relief</t>
  </si>
  <si>
    <t>ELMA Vaccines and Immunization Foundation</t>
  </si>
  <si>
    <t>Girl Effect</t>
  </si>
  <si>
    <t>IFPW</t>
  </si>
  <si>
    <t>"La Caixa" Foundation</t>
  </si>
  <si>
    <t>LDS Charities</t>
  </si>
  <si>
    <t>Lions Club International (LCIF)</t>
  </si>
  <si>
    <t>Reckitt Benckiser Group</t>
  </si>
  <si>
    <t>Red Nose Day Fund</t>
  </si>
  <si>
    <t>Unilever</t>
  </si>
  <si>
    <t>Other donors</t>
  </si>
  <si>
    <t>Foundations, organisations and corporations TOTAL:</t>
  </si>
  <si>
    <t>TOTAL PLEDGED:</t>
  </si>
  <si>
    <t>Adjustment for timing of receipt of funds</t>
  </si>
  <si>
    <t>Equals: Total Proceeds (as below)</t>
  </si>
  <si>
    <t>The proceeds table below indicates the proceeds that Gavi expects to receive from the amounts pledged per the table above.</t>
  </si>
  <si>
    <t>Proceeds to Gavi</t>
  </si>
  <si>
    <t>IFFIm</t>
  </si>
  <si>
    <r>
      <t>% / 
Total Procd</t>
    </r>
    <r>
      <rPr>
        <b/>
        <vertAlign val="superscript"/>
        <sz val="12"/>
        <color indexed="23"/>
        <rFont val="Calibri"/>
        <family val="2"/>
      </rPr>
      <t>3</t>
    </r>
  </si>
  <si>
    <t>La Caixa Foundation</t>
  </si>
  <si>
    <t>TOTAL PROCEEDS:</t>
  </si>
  <si>
    <t>Notes:</t>
  </si>
  <si>
    <t>1-  Some contributions may be received by Gavi in years different to those for which the pledges were made (see also row entitled "Adjustment for timing of receipt of funds").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</si>
  <si>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</si>
  <si>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</si>
  <si>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5 -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</si>
  <si>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General Notes regarding reporting of US$ equivalents (for contributions made to Gavi in currencies other than US$)</t>
  </si>
  <si>
    <t>Direct Contributions (including Matching Fund)</t>
  </si>
  <si>
    <t>IFFIm contributions</t>
  </si>
  <si>
    <t>&gt; Where the contribution agreement has been signed:  contributions are expressed in US$ equivalents using the exchange rates at the time of signing the respective donor grant agreements</t>
  </si>
  <si>
    <r>
      <t xml:space="preserve">All amounts in  </t>
    </r>
    <r>
      <rPr>
        <b/>
        <sz val="16"/>
        <color indexed="8"/>
        <rFont val="Calibri"/>
        <family val="2"/>
      </rPr>
      <t>Local Currency</t>
    </r>
  </si>
  <si>
    <t>Donor Currency</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</si>
  <si>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</si>
  <si>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</si>
  <si>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</si>
  <si>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t>AUD</t>
  </si>
  <si>
    <t>USD</t>
  </si>
  <si>
    <t>CAD</t>
  </si>
  <si>
    <t>DKK</t>
  </si>
  <si>
    <t>EUR</t>
  </si>
  <si>
    <t>NOK</t>
  </si>
  <si>
    <t>SEK</t>
  </si>
  <si>
    <t>CHF</t>
  </si>
  <si>
    <t>GBP</t>
  </si>
  <si>
    <t>1 -  Some contributions may be received by Gavi in years different to those for which the pledges were made</t>
  </si>
  <si>
    <t>7 -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</si>
  <si>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Contributions pledged (in support of Gavi for its role supporting the Polio Eradication and Endgame Strategic Plan 2013-2020)</t>
  </si>
  <si>
    <t>All amounts in US$ million</t>
  </si>
  <si>
    <r>
      <t>Contributions/Pledges</t>
    </r>
    <r>
      <rPr>
        <b/>
        <vertAlign val="superscript"/>
        <sz val="18"/>
        <color indexed="9"/>
        <rFont val="Calibri"/>
        <family val="2"/>
      </rPr>
      <t>1</t>
    </r>
  </si>
  <si>
    <r>
      <t>% / 
Total Cont.</t>
    </r>
    <r>
      <rPr>
        <b/>
        <vertAlign val="superscript"/>
        <sz val="12"/>
        <color indexed="23"/>
        <rFont val="Calibri"/>
        <family val="2"/>
      </rPr>
      <t>2</t>
    </r>
  </si>
  <si>
    <t>Proceeds to Gavi  (in support of Gavi for its role supporting the Polio Eradication and Endgame Strategic Plan 2013-2020)</t>
  </si>
  <si>
    <r>
      <t>% / 
Total Procd</t>
    </r>
    <r>
      <rPr>
        <b/>
        <vertAlign val="superscript"/>
        <sz val="12"/>
        <color indexed="23"/>
        <rFont val="Calibri"/>
        <family val="2"/>
      </rPr>
      <t>2</t>
    </r>
  </si>
  <si>
    <t>1-  Some contributions may be received by Gavi in years different to those for which the pledges were made</t>
  </si>
  <si>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</si>
  <si>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3 - The Bill &amp; Melinda Gates Foundation has agreed to also provide up to $30.6m to Gavi to support the Government of India's rollout of IPV in 2015 and 2016</t>
  </si>
  <si>
    <t>Direct Contributions</t>
  </si>
  <si>
    <t>11 - Girl Effect is an investor and implementer in Gavi’s mission to drive increased uptake of the HPV vaccine</t>
  </si>
  <si>
    <t>10 - USD 9 million, from the Bill &amp; Melinda Gates Foundation’s funding to the Gavi Matching Fund, in cash contributions to Last Mile Health and Living Goods is matched by the Audacious Project with USD 9 million contributed directly to Last Mile Health and Living Goods for the implementation of the project.</t>
  </si>
  <si>
    <t>Iceland</t>
  </si>
  <si>
    <t>4 - The columns "[2016-20]" and "[2021-25]" (Contributions pledged table) and "[2019-20]" and "[2021-25]" (Proceeds to Gavi table) show Direct Contribution and Matching Fund pledge amounts for those donors who have yet to indicate how their pledge(s) should be allocated to (a) specific year(s) within these periods</t>
  </si>
  <si>
    <r>
      <t>[2021-25]</t>
    </r>
    <r>
      <rPr>
        <vertAlign val="superscript"/>
        <sz val="10"/>
        <color indexed="8"/>
        <rFont val="Calibri"/>
        <family val="2"/>
      </rPr>
      <t>4</t>
    </r>
    <r>
      <rPr>
        <sz val="10"/>
        <color indexed="8"/>
        <rFont val="Calibri"/>
        <family val="2"/>
      </rPr>
      <t xml:space="preserve"> </t>
    </r>
  </si>
  <si>
    <r>
      <t>[2019-20]</t>
    </r>
    <r>
      <rPr>
        <vertAlign val="superscript"/>
        <sz val="10"/>
        <color indexed="8"/>
        <rFont val="Calibri"/>
        <family val="2"/>
      </rPr>
      <t>4</t>
    </r>
    <r>
      <rPr>
        <sz val="10"/>
        <color indexed="8"/>
        <rFont val="Calibri"/>
        <family val="2"/>
      </rPr>
      <t xml:space="preserve"> </t>
    </r>
  </si>
  <si>
    <r>
      <t>[2021-25]</t>
    </r>
    <r>
      <rPr>
        <vertAlign val="superscript"/>
        <sz val="10"/>
        <color indexed="8"/>
        <rFont val="Calibri"/>
        <family val="2"/>
      </rPr>
      <t>2</t>
    </r>
  </si>
  <si>
    <t>2 - The columns "[2016-20]" and "[2021-25]" show Direct Contribution and Matching Fund pledge amounts for those donors who have yet to indicate how their pledge(s) should be allocated to (a) specific year(s) within this period</t>
  </si>
  <si>
    <t>3 -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</si>
  <si>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4 - Iceland prepaid its full USD 1m contribution in 2018, which covers the period from July 2018-June 2021</t>
  </si>
  <si>
    <t>Kuwait</t>
  </si>
  <si>
    <r>
      <t>IFFIm</t>
    </r>
    <r>
      <rPr>
        <b/>
        <vertAlign val="superscript"/>
        <sz val="12"/>
        <color indexed="8"/>
        <rFont val="Calibri"/>
        <family val="2"/>
      </rPr>
      <t>5,6</t>
    </r>
  </si>
  <si>
    <t>6 - On 28-29 November 2018, the Gavi Alliance Board approved Gavi supporting the Coalition for Epidemic Preparedness Innovation (CEPI), subject to funds being made available by the Kingdom of Norway and disbursed via IFFIm.</t>
  </si>
  <si>
    <t>7 -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</si>
  <si>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8 - Iceland prepaid its full USD 1m contribution in 2018, which covers the period from July 2018-June 2021</t>
  </si>
  <si>
    <t>11 -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</si>
  <si>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13 - USD 9 million, from the Bill &amp; Melinda Gates Foundation’s funding to the Gavi Matching Fund, in cash contributions to Last Mile Health and Living Goods is matched by the Audacious Project with USD 9 million contributed directly to Last Mile Health and Living Goods for the implementation of the project.</t>
  </si>
  <si>
    <t>14 - Girl Effect is an investor and implementer in Gavi’s mission to drive increased uptake of the HPV vaccine.</t>
  </si>
  <si>
    <t>Overview of resources to meet expenditure in 2016-2025</t>
  </si>
  <si>
    <t>2021-2025</t>
  </si>
  <si>
    <t>2016-2025</t>
  </si>
  <si>
    <t>Resources Available</t>
  </si>
  <si>
    <t>Board
Forecast
Nov 2018 Board</t>
  </si>
  <si>
    <t>New 
Forecast
Nov 2018 Board</t>
  </si>
  <si>
    <t>Direct contributions - confirmed</t>
  </si>
  <si>
    <t>Direct contributions for IPV</t>
  </si>
  <si>
    <t>IFFIm Proceeds</t>
  </si>
  <si>
    <t>AMC Proceeds</t>
  </si>
  <si>
    <t>Investment Income, etc.</t>
  </si>
  <si>
    <t xml:space="preserve"> Total Inflows</t>
  </si>
  <si>
    <r>
      <rPr>
        <b/>
        <sz val="11"/>
        <color indexed="8"/>
        <rFont val="Calibri"/>
        <family val="2"/>
      </rPr>
      <t>Available from Cash &amp; Investments Reserve</t>
    </r>
    <r>
      <rPr>
        <sz val="11"/>
        <color theme="1"/>
        <rFont val="Calibri"/>
        <family val="2"/>
      </rPr>
      <t xml:space="preserve"> (beyond the minimum amount required)</t>
    </r>
  </si>
  <si>
    <t>(a) Variances will arise as a result in updated assumptions between forecasts presented.</t>
  </si>
  <si>
    <t>(b) Dedicated pledge from Kingdom of Norway to IFFIm equal to 100%  of CEPI programme expenditure that Gavi would incur. (NOK 600m/~USD 77m)</t>
  </si>
  <si>
    <r>
      <t>IFFIm Proceeds for CEPI</t>
    </r>
    <r>
      <rPr>
        <vertAlign val="superscript"/>
        <sz val="11"/>
        <color indexed="8"/>
        <rFont val="Calibri"/>
        <family val="2"/>
      </rPr>
      <t xml:space="preserve"> (b)</t>
    </r>
  </si>
  <si>
    <r>
      <t xml:space="preserve">Variance
</t>
    </r>
    <r>
      <rPr>
        <sz val="10"/>
        <rFont val="Calibri"/>
        <family val="2"/>
      </rPr>
      <t>(a)</t>
    </r>
  </si>
  <si>
    <t>sub-total:</t>
  </si>
  <si>
    <t>sub-total (incl. IPV):</t>
  </si>
  <si>
    <t xml:space="preserve"> Assured resources</t>
  </si>
  <si>
    <t>US$ million, cash-flow basis</t>
  </si>
  <si>
    <t>Al Ansari Exchange</t>
  </si>
  <si>
    <t>Mastercard</t>
  </si>
  <si>
    <t>Due to IFFIm’s nature as a frontloading vehicle, yearly contributions paid into IFFIm can differ significantly from yearly proceeds transferred to Gavi.</t>
  </si>
  <si>
    <t>General Notes regarding IFFIm contributions</t>
  </si>
  <si>
    <t>15 - MasterCard and Gavi are leveraging digital technologies, including biometrics (Unique digital ID) for immunisation recording and tracking while fostering financial inclusion through their Wellness Pass (WP) solution that will be implemented in 5 pilot countries starting in Mauritania.  This agreement with Mastercard covers the period 2019 through 2021.</t>
  </si>
  <si>
    <t>16 - Unilever provides resources to Gavi on a leveraged partnership project.</t>
  </si>
  <si>
    <t xml:space="preserve">17 - 'Other donors' includes contributions from:  1. Foundations: OPEC Fund for International Development (US$ 1.1m) and 2. Private Sector Organisations: A&amp;A Foundation (US$ 1m), Absolute Return for Kids (US$ 1.6m), Anglo American plc (US$ 3.0m), Dutch Postcode Lottery (US$ 3.2m) and JP Morgan (US$ 2.4m), in addition to other private sector donors. </t>
  </si>
  <si>
    <t>19 - Strategic deferrals refer to IFFIm proceeds initially planned to be disbursed during the current Strategic Period that have been reallocated to the next Strategic Period. A negative figure indicates an increase in funds to be disbursed in the next Strategic Period, while a positive figure indicates allocation of previously deferred funds within that year’s disbursements.</t>
  </si>
  <si>
    <r>
      <t>IFFIm Strategic Deferrals</t>
    </r>
    <r>
      <rPr>
        <vertAlign val="superscript"/>
        <sz val="11"/>
        <color indexed="8"/>
        <rFont val="Calibri"/>
        <family val="2"/>
      </rPr>
      <t>19</t>
    </r>
  </si>
  <si>
    <t>12 - MasterCard and Gavi are leveraging digital technologies, including biometrics (Unique digital ID) for immunisation recording and tracking while fostering financial inclusion through their Wellness Pass (WP) solution that will be implemented in 5 pilot countries starting in Mauritania.  This agreement with Mastercard covers the period 2019 through 2021.</t>
  </si>
  <si>
    <t>13 - Unilever provides resources to Gavi on a leveraged partnership project</t>
  </si>
  <si>
    <t xml:space="preserve">14 - 'Other donors' Includes contributions from:  1. Foundations:  OPEC Fund for International Development (US$ 1.1m) and 2. Private sector organisations: A&amp;A Foundation (US$ 1m), Absolute Return for Kids (GBP 1m), Anglo American plc (US$ 3.0m), Dutch Postcode Lottery (EUR 2.5m), JP Morgan (GBP 1.5m), in addition to other private sector donors. </t>
  </si>
  <si>
    <t>Includes pledges made through 30 June 2019</t>
  </si>
  <si>
    <t>Proceeds to Gavi from pledges made through 30 June 2019</t>
  </si>
  <si>
    <r>
      <t xml:space="preserve">Proceeds, </t>
    </r>
    <r>
      <rPr>
        <b/>
        <sz val="12"/>
        <color indexed="8"/>
        <rFont val="Calibri"/>
        <family val="2"/>
      </rPr>
      <t>as at 30 June 2019</t>
    </r>
  </si>
  <si>
    <t>9 - Matching Fund (Netherlands): of the EUR 10m received or to be received, a total of EUR 1.8m (equiv. US$ 2.1m) is yet to be matched by other / private sector donor contributions, as at 30 June 2019</t>
  </si>
  <si>
    <t>10 - Matching Fund (UK): of the GBP 38.1m (equiv. US$ 61m) received, all funding has been matched by other / private sector donor contributions, as at 30 June 2019</t>
  </si>
  <si>
    <t>12 - Matching Fund (Bill &amp; Melinda Gates Foundation): of the US$ 125m received or to be received, a total of US$ 11.6m is yet to be matched by other / private sector donor contributions, as at 30 June 2019</t>
  </si>
  <si>
    <t>18 - In-kind contributions are not included in the foundations, organisations and corporations total above.  As of 30 June 2019, the following organisations have contributed (or pledged) in kind contributions:  Deutsche Post DHL Group, Girl Effect, Google.org, IFPW Foundation, Lions Club International Foundation, Orange SA, Philips, The Shifo Foundation, Tencent Holdings, Unilever, UPS Foundation and Vodafone.</t>
  </si>
  <si>
    <t>&gt; Where the contribution agreement has not yet been signed:  contributions are expressed in US$ equivalents using the applicable 'forecast rates' from Bloomberg as at 30 June 2019</t>
  </si>
  <si>
    <t>While IFFIm grants are irrevocable and legally binding, they are subject to a Grant Payment Condition that can potentially reduce the amount due in the event that a programme country is in protracted arrears with the International Monetary Fund. As of 30 June 2019, IFFIm donor grant payments are reduced by 1.5%, however such reductions are not reflected in future contributions figures.</t>
  </si>
  <si>
    <t>5 - Matching Fund (Netherlands): of the EUR 10m received or to be received, a total of EUR 1.8m (equiv. US$ 2.1m) is yet to be matched by other / private sector donor contributions, as at 30 June 2019</t>
  </si>
  <si>
    <t>6 - Matching Fund (UK): of the GBP 38.1m (equiv. US$ 61m) received, all funding has been matched by other / private sector donor contributions, as at 30 June 2019</t>
  </si>
  <si>
    <t>8 - In-kind contributions are not included in the foundations, organisations and corporations total above.  As of 30 June 2019, the following organisations have contributed (or pledged) in kind contributions:  Deutsche Post DHL Group, Girl Effect, Google-Nexleaf Analytics, IFPW, Lions Club International Foundation, Orange SA, Philips, The Shifo Foundation, Tencent Holdings, Unilever, UPS and Vodafone.</t>
  </si>
  <si>
    <t>9 -  Matching Fund (Bill &amp; Melinda Gates Foundation): of the US$ 125m received or to be received, a total of US$ 11.6m is yet to be matched by other / private sector donor contributions, as at 30 June 2019</t>
  </si>
  <si>
    <r>
      <t>Received contributions</t>
    </r>
    <r>
      <rPr>
        <sz val="10"/>
        <color indexed="8"/>
        <rFont val="Calibri"/>
        <family val="2"/>
      </rPr>
      <t>:  non-US$ contributions for 2000-2018 and Q1 - Q2 2019 are expressed in US$ equivalents using the exchange rates on the dates of receipt.  For 2014-2018 and Q1 -Q2 2019 where contributions were hedged to mitigate currency risk exposure, these have been expressed using the rates applicable to the hedge agreement.</t>
    </r>
  </si>
  <si>
    <r>
      <t>Future contributions</t>
    </r>
    <r>
      <rPr>
        <sz val="10"/>
        <color indexed="8"/>
        <rFont val="Calibri"/>
        <family val="2"/>
      </rPr>
      <t>: non-US$ Direct Contribution and Matching Fund pledges for Q3 - Q4 2019 and years 2020 and beyond are expressed in US$ equivalents using the applicable 'forecast rates' from Bloomberg as at 30 June 2019 or using the rates applicable to any hedge agreement in place.</t>
    </r>
  </si>
  <si>
    <t>UBA Foundation</t>
  </si>
  <si>
    <r>
      <t xml:space="preserve">Latest
Quarter
Update 
</t>
    </r>
    <r>
      <rPr>
        <b/>
        <sz val="8"/>
        <rFont val="Calibri"/>
        <family val="2"/>
      </rPr>
      <t>(30 Jun 2019)</t>
    </r>
  </si>
  <si>
    <r>
      <rPr>
        <u val="single"/>
        <sz val="10"/>
        <color indexed="8"/>
        <rFont val="Calibri"/>
        <family val="2"/>
      </rPr>
      <t>Received contributions</t>
    </r>
    <r>
      <rPr>
        <sz val="10"/>
        <color indexed="8"/>
        <rFont val="Calibri"/>
        <family val="2"/>
      </rPr>
      <t>:  non-US$ contributions for 2000-2018 and Q1-Q2 2019 are expressed in US$ equivalents using the exchange rates on the dates of receipt.  For 2014-2018 and Q1-Q2 2019 where contributions were hedged to mitigate currency risk exposure, these have been expressed using the rates applicable to the hedge agreement.</t>
    </r>
  </si>
  <si>
    <r>
      <rPr>
        <u val="single"/>
        <sz val="10"/>
        <color indexed="8"/>
        <rFont val="Calibri"/>
        <family val="2"/>
      </rPr>
      <t>Future contributions</t>
    </r>
    <r>
      <rPr>
        <sz val="10"/>
        <color indexed="8"/>
        <rFont val="Calibri"/>
        <family val="2"/>
      </rPr>
      <t>: non-US$ Direct Contribution and Matching Fund pledges for Q3-Q4 2019 and years 2020 and beyond are expressed in US$ equivalents using the applicable 'forecast rates' from Bloomberg as at 30 June 2019 or using the rates applicable to any hedge agreement in place.</t>
    </r>
  </si>
  <si>
    <r>
      <rPr>
        <u val="single"/>
        <sz val="10"/>
        <color indexed="8"/>
        <rFont val="Calibri"/>
        <family val="2"/>
      </rPr>
      <t>Received contributions</t>
    </r>
    <r>
      <rPr>
        <sz val="10"/>
        <color indexed="8"/>
        <rFont val="Calibri"/>
        <family val="2"/>
      </rPr>
      <t>:  non-US$ contributions for 2000-2018  and Q1-Q2 2019 are expressed in US$ equivalents as confirmed by the IBRD (World Bank)</t>
    </r>
  </si>
  <si>
    <r>
      <rPr>
        <u val="single"/>
        <sz val="10"/>
        <color indexed="8"/>
        <rFont val="Calibri"/>
        <family val="2"/>
      </rPr>
      <t>Future contributions</t>
    </r>
    <r>
      <rPr>
        <sz val="10"/>
        <color indexed="8"/>
        <rFont val="Calibri"/>
        <family val="2"/>
      </rPr>
      <t>:  non-US$ contributions for Q3-Q4 2019 and years 2020 and beyond are expressed in US$ equivalents as follows:</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</si>
</sst>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_ * #,##0.00_ ;_ * \-#,##0.00_ ;_ * &quot;-&quot;??_ ;_ @_ "/>
    <numFmt numFmtId="167" formatCode="_-* #,##0.00\ _€_-;\-* #,##0.00\ _€_-;_-* &quot;-&quot;??\ _€_-;_-@_-"/>
    <numFmt numFmtId="168" formatCode="_-* #,##0_-;\-* #,##0_-;_-* &quot;&quot;??_-;_-@_-"/>
    <numFmt numFmtId="169" formatCode="#,##0_ ;\-#,##0\ "/>
    <numFmt numFmtId="170" formatCode="_*#,##0_-;\(#,##0\)_-;_-&quot;&quot;??_-;_-@_-"/>
    <numFmt numFmtId="171" formatCode="_-* #,##0.000000_-;\-* #,##0.000000_-;_-* &quot;&quot;??_-;_-@_-"/>
    <numFmt numFmtId="172" formatCode="_-* #,##0.0_-;\-* #,##0.0_-;_-* &quot;-&quot;??_-;_-@_-"/>
    <numFmt numFmtId="173" formatCode="_-\ #,##0_-;\-\ #,##0_-;_-\ &quot;&quot;??_-;_-@_-"/>
    <numFmt numFmtId="174" formatCode="#,##0_ ;\(#,##0\ \)"/>
    <numFmt numFmtId="175" formatCode="0.0"/>
    <numFmt numFmtId="176" formatCode="#,##0\ ;\(#,##0\)"/>
    <numFmt numFmtId="177" formatCode="\$#,##0.0\ &quot;bn&quot;;\(\$#,##0.0\ &quot;bn&quot;\)"/>
  </numFmts>
  <fonts count="101">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8"/>
      <color indexed="8"/>
      <name val="Calibri"/>
      <family val="2"/>
    </font>
    <font>
      <b/>
      <sz val="14"/>
      <color indexed="8"/>
      <name val="Calibri"/>
      <family val="2"/>
    </font>
    <font>
      <sz val="12"/>
      <color indexed="8"/>
      <name val="Calibri"/>
      <family val="2"/>
    </font>
    <font>
      <b/>
      <vertAlign val="superscript"/>
      <sz val="12"/>
      <color indexed="8"/>
      <name val="Calibri"/>
      <family val="2"/>
    </font>
    <font>
      <sz val="10"/>
      <name val="Arial"/>
      <family val="2"/>
    </font>
    <font>
      <sz val="10"/>
      <name val="Verdana"/>
      <family val="2"/>
    </font>
    <font>
      <b/>
      <sz val="10"/>
      <color indexed="8"/>
      <name val="Calibri"/>
      <family val="2"/>
    </font>
    <font>
      <b/>
      <sz val="18"/>
      <color indexed="9"/>
      <name val="Calibri"/>
      <family val="2"/>
    </font>
    <font>
      <b/>
      <vertAlign val="superscript"/>
      <sz val="18"/>
      <color indexed="9"/>
      <name val="Calibri"/>
      <family val="2"/>
    </font>
    <font>
      <b/>
      <sz val="22"/>
      <color indexed="8"/>
      <name val="Calibri"/>
      <family val="2"/>
    </font>
    <font>
      <sz val="11"/>
      <color indexed="10"/>
      <name val="Calibri"/>
      <family val="2"/>
    </font>
    <font>
      <b/>
      <sz val="10"/>
      <color indexed="23"/>
      <name val="Calibri"/>
      <family val="2"/>
    </font>
    <font>
      <sz val="11"/>
      <color indexed="23"/>
      <name val="Calibri"/>
      <family val="2"/>
    </font>
    <font>
      <sz val="10"/>
      <color indexed="23"/>
      <name val="Calibri"/>
      <family val="2"/>
    </font>
    <font>
      <b/>
      <sz val="11"/>
      <color indexed="23"/>
      <name val="Calibri"/>
      <family val="2"/>
    </font>
    <font>
      <b/>
      <sz val="12"/>
      <color indexed="23"/>
      <name val="Calibri"/>
      <family val="2"/>
    </font>
    <font>
      <b/>
      <sz val="14"/>
      <color indexed="23"/>
      <name val="Calibri"/>
      <family val="2"/>
    </font>
    <font>
      <b/>
      <sz val="18"/>
      <color indexed="23"/>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sz val="10"/>
      <name val="Calibri"/>
      <family val="2"/>
    </font>
    <font>
      <sz val="11"/>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8"/>
      <color indexed="56"/>
      <name val="Cambria"/>
      <family val="2"/>
    </font>
    <font>
      <b/>
      <u val="single"/>
      <sz val="10"/>
      <color indexed="8"/>
      <name val="Calibri"/>
      <family val="2"/>
    </font>
    <font>
      <vertAlign val="superscript"/>
      <sz val="11"/>
      <color indexed="8"/>
      <name val="Calibri"/>
      <family val="2"/>
    </font>
    <font>
      <sz val="11"/>
      <color indexed="55"/>
      <name val="Calibri"/>
      <family val="2"/>
    </font>
    <font>
      <b/>
      <sz val="11"/>
      <color indexed="55"/>
      <name val="Calibri"/>
      <family val="2"/>
    </font>
    <font>
      <b/>
      <sz val="14"/>
      <color indexed="9"/>
      <name val="Calibri"/>
      <family val="2"/>
    </font>
    <font>
      <b/>
      <sz val="11"/>
      <color indexed="12"/>
      <name val="Calibri"/>
      <family val="2"/>
    </font>
    <font>
      <b/>
      <u val="single"/>
      <sz val="12"/>
      <color indexed="8"/>
      <name val="Calibri"/>
      <family val="2"/>
    </font>
    <font>
      <b/>
      <sz val="10"/>
      <color indexed="9"/>
      <name val="Calibri"/>
      <family val="2"/>
    </font>
    <font>
      <b/>
      <sz val="10"/>
      <name val="Calibri"/>
      <family val="2"/>
    </font>
    <font>
      <b/>
      <sz val="13"/>
      <color indexed="9"/>
      <name val="Calibri"/>
      <family val="2"/>
    </font>
    <font>
      <b/>
      <sz val="8"/>
      <name val="Calibri"/>
      <family val="2"/>
    </font>
    <font>
      <sz val="9"/>
      <color indexed="8"/>
      <name val="Calibri"/>
      <family val="2"/>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b/>
      <sz val="22"/>
      <color theme="1"/>
      <name val="Calibri"/>
      <family val="2"/>
    </font>
    <font>
      <b/>
      <sz val="14"/>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u val="single"/>
      <sz val="10"/>
      <color theme="1"/>
      <name val="Calibri"/>
      <family val="2"/>
    </font>
    <font>
      <b/>
      <u val="single"/>
      <sz val="10"/>
      <color theme="1"/>
      <name val="Calibri"/>
      <family val="2"/>
    </font>
    <font>
      <sz val="11"/>
      <color theme="0" tint="-0.24997000396251678"/>
      <name val="Calibri"/>
      <family val="2"/>
    </font>
    <font>
      <b/>
      <sz val="11"/>
      <color theme="0" tint="-0.24997000396251678"/>
      <name val="Calibri"/>
      <family val="2"/>
    </font>
    <font>
      <b/>
      <sz val="11"/>
      <color rgb="FF0000FF"/>
      <name val="Calibri"/>
      <family val="2"/>
    </font>
    <font>
      <b/>
      <u val="single"/>
      <sz val="12"/>
      <color theme="1"/>
      <name val="Calibri"/>
      <family val="2"/>
    </font>
    <font>
      <b/>
      <sz val="10"/>
      <color theme="0"/>
      <name val="Calibri"/>
      <family val="2"/>
    </font>
    <font>
      <b/>
      <sz val="13"/>
      <color theme="0"/>
      <name val="Calibri"/>
      <family val="2"/>
    </font>
    <font>
      <b/>
      <sz val="18"/>
      <color theme="1"/>
      <name val="Calibri"/>
      <family val="2"/>
    </font>
    <font>
      <sz val="9"/>
      <color theme="1"/>
      <name val="Calibri"/>
      <family val="2"/>
    </font>
    <font>
      <b/>
      <sz val="18"/>
      <color theme="0"/>
      <name val="Calibri"/>
      <family val="2"/>
    </font>
    <font>
      <b/>
      <sz val="14"/>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
      <patternFill patternType="solid">
        <fgColor theme="3" tint="0.7999799847602844"/>
        <bgColor indexed="64"/>
      </patternFill>
    </fill>
    <fill>
      <patternFill patternType="solid">
        <fgColor theme="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AFC432"/>
      </top>
      <bottom style="thin">
        <color rgb="FFAFC432"/>
      </bottom>
    </border>
    <border>
      <left/>
      <right/>
      <top style="thin">
        <color rgb="FFAFC432"/>
      </top>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style="thin">
        <color theme="0"/>
      </right>
      <top/>
      <bottom/>
    </border>
    <border>
      <left style="thin"/>
      <right/>
      <top/>
      <bottom/>
    </border>
    <border>
      <left style="thin"/>
      <right style="thin"/>
      <top style="thin"/>
      <bottom style="thin"/>
    </border>
    <border>
      <left style="thin"/>
      <right style="thin"/>
      <top/>
      <bottom/>
    </border>
    <border>
      <left/>
      <right/>
      <top/>
      <bottom style="thin"/>
    </border>
    <border>
      <left style="thin"/>
      <right style="thin"/>
      <top/>
      <bottom style="thin"/>
    </border>
    <border>
      <left style="thin"/>
      <right style="thin"/>
      <top style="thin"/>
      <bottom/>
    </border>
    <border>
      <left style="medium"/>
      <right style="medium"/>
      <top style="medium"/>
      <bottom style="medium"/>
    </border>
    <border>
      <left style="thin"/>
      <right style="thin"/>
      <top style="medium"/>
      <bottom style="thin"/>
    </border>
    <border>
      <left style="thin">
        <color theme="0"/>
      </left>
      <right/>
      <top style="thin">
        <color theme="0"/>
      </top>
      <bottom/>
    </border>
    <border>
      <left style="medium"/>
      <right/>
      <top style="medium"/>
      <bottom/>
    </border>
    <border>
      <left style="medium"/>
      <right/>
      <top/>
      <bottom/>
    </border>
    <border>
      <left/>
      <right/>
      <top/>
      <bottom style="thin">
        <color theme="0"/>
      </bottom>
    </border>
    <border>
      <left style="thin">
        <color theme="0"/>
      </left>
      <right style="medium"/>
      <top style="medium"/>
      <bottom/>
    </border>
    <border>
      <left style="thin">
        <color theme="0"/>
      </left>
      <right style="medium"/>
      <top/>
      <bottom/>
    </border>
    <border>
      <left style="medium"/>
      <right style="thin">
        <color theme="0"/>
      </right>
      <top style="medium"/>
      <bottom/>
    </border>
    <border>
      <left style="medium"/>
      <right style="thin">
        <color theme="0"/>
      </right>
      <top/>
      <bottom/>
    </border>
    <border>
      <left style="medium"/>
      <right style="medium"/>
      <top style="medium"/>
      <bottom/>
    </border>
    <border>
      <left style="medium"/>
      <right style="medium"/>
      <top/>
      <bottom/>
    </border>
    <border>
      <left/>
      <right style="medium"/>
      <top style="thin">
        <color theme="0"/>
      </top>
      <bottom/>
    </border>
    <border>
      <left style="thin"/>
      <right/>
      <top style="thin"/>
      <bottom style="thin"/>
    </border>
    <border>
      <left/>
      <right style="thin"/>
      <top style="thin"/>
      <bottom style="thin"/>
    </border>
  </borders>
  <cellStyleXfs count="3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6" fontId="0" fillId="0" borderId="0" applyFont="0" applyFill="0" applyBorder="0" applyAlignment="0" applyProtection="0"/>
    <xf numFmtId="164" fontId="9"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64" fontId="0"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1">
    <xf numFmtId="0" fontId="0" fillId="0" borderId="0" xfId="0" applyFont="1" applyAlignment="1">
      <alignment/>
    </xf>
    <xf numFmtId="0" fontId="0" fillId="33" borderId="0" xfId="0" applyFill="1" applyAlignment="1">
      <alignment/>
    </xf>
    <xf numFmtId="0" fontId="74" fillId="33" borderId="0" xfId="0" applyFont="1" applyFill="1" applyAlignment="1">
      <alignment/>
    </xf>
    <xf numFmtId="0" fontId="0" fillId="33" borderId="0" xfId="0" applyFont="1" applyFill="1" applyAlignment="1">
      <alignment/>
    </xf>
    <xf numFmtId="0" fontId="0" fillId="0" borderId="0" xfId="0" applyFill="1" applyAlignment="1">
      <alignment/>
    </xf>
    <xf numFmtId="0" fontId="0" fillId="0" borderId="0" xfId="0" applyAlignment="1">
      <alignment/>
    </xf>
    <xf numFmtId="165" fontId="72" fillId="0" borderId="0" xfId="0" applyNumberFormat="1" applyFont="1" applyAlignment="1">
      <alignment/>
    </xf>
    <xf numFmtId="0" fontId="0" fillId="0" borderId="0" xfId="0" applyAlignment="1">
      <alignment/>
    </xf>
    <xf numFmtId="0" fontId="75" fillId="33" borderId="0" xfId="0" applyFont="1" applyFill="1" applyBorder="1" applyAlignment="1">
      <alignment/>
    </xf>
    <xf numFmtId="0" fontId="0" fillId="0" borderId="0" xfId="0" applyAlignment="1">
      <alignment/>
    </xf>
    <xf numFmtId="0" fontId="0" fillId="0" borderId="0" xfId="0" applyAlignment="1">
      <alignment/>
    </xf>
    <xf numFmtId="0" fontId="72" fillId="0" borderId="0" xfId="0" applyFont="1" applyAlignment="1">
      <alignment/>
    </xf>
    <xf numFmtId="0" fontId="0" fillId="0" borderId="0" xfId="0" applyFill="1" applyAlignment="1">
      <alignment/>
    </xf>
    <xf numFmtId="165" fontId="0" fillId="0" borderId="0" xfId="0" applyNumberFormat="1" applyAlignment="1">
      <alignment/>
    </xf>
    <xf numFmtId="0" fontId="72"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76" fillId="33" borderId="0" xfId="0" applyFont="1" applyFill="1" applyAlignment="1">
      <alignment/>
    </xf>
    <xf numFmtId="3" fontId="0" fillId="0" borderId="0" xfId="0" applyNumberFormat="1" applyAlignment="1">
      <alignment/>
    </xf>
    <xf numFmtId="0" fontId="77" fillId="33" borderId="0" xfId="0" applyFont="1" applyFill="1" applyAlignment="1">
      <alignment/>
    </xf>
    <xf numFmtId="0" fontId="78" fillId="35" borderId="0" xfId="0" applyFont="1" applyFill="1" applyBorder="1" applyAlignment="1">
      <alignment horizontal="center"/>
    </xf>
    <xf numFmtId="0" fontId="78" fillId="35" borderId="12" xfId="0" applyFont="1" applyFill="1" applyBorder="1" applyAlignment="1">
      <alignment horizontal="center"/>
    </xf>
    <xf numFmtId="0" fontId="0" fillId="0" borderId="0" xfId="0" applyFill="1" applyBorder="1" applyAlignment="1">
      <alignment/>
    </xf>
    <xf numFmtId="0" fontId="75" fillId="35" borderId="12" xfId="0" applyFont="1" applyFill="1" applyBorder="1" applyAlignment="1">
      <alignment horizontal="center"/>
    </xf>
    <xf numFmtId="0" fontId="74" fillId="35" borderId="13" xfId="0" applyFont="1" applyFill="1" applyBorder="1" applyAlignment="1">
      <alignment horizontal="center" vertical="center" wrapText="1"/>
    </xf>
    <xf numFmtId="0" fontId="72" fillId="0" borderId="0" xfId="0" applyFont="1" applyFill="1" applyBorder="1" applyAlignment="1">
      <alignment horizontal="center"/>
    </xf>
    <xf numFmtId="0" fontId="74" fillId="35" borderId="14" xfId="0" applyFont="1" applyFill="1" applyBorder="1" applyAlignment="1">
      <alignment horizontal="center" wrapText="1"/>
    </xf>
    <xf numFmtId="0" fontId="77" fillId="0" borderId="0" xfId="0" applyFont="1" applyFill="1" applyBorder="1" applyAlignment="1">
      <alignment vertical="center"/>
    </xf>
    <xf numFmtId="0" fontId="77" fillId="0" borderId="15" xfId="0" applyFont="1" applyFill="1" applyBorder="1" applyAlignment="1">
      <alignment vertical="center"/>
    </xf>
    <xf numFmtId="0" fontId="0" fillId="33" borderId="0" xfId="0" applyFill="1" applyAlignment="1">
      <alignment vertical="center"/>
    </xf>
    <xf numFmtId="0" fontId="75" fillId="35" borderId="0" xfId="0" applyFont="1" applyFill="1" applyBorder="1" applyAlignment="1">
      <alignment horizontal="center"/>
    </xf>
    <xf numFmtId="0" fontId="74" fillId="35" borderId="16" xfId="0" applyFont="1" applyFill="1" applyBorder="1" applyAlignment="1">
      <alignment horizontal="center" wrapText="1"/>
    </xf>
    <xf numFmtId="0" fontId="0" fillId="0" borderId="0" xfId="0" applyAlignment="1">
      <alignment/>
    </xf>
    <xf numFmtId="168" fontId="72" fillId="0" borderId="0" xfId="0" applyNumberFormat="1" applyFont="1" applyFill="1" applyAlignment="1">
      <alignment/>
    </xf>
    <xf numFmtId="168" fontId="0" fillId="0" borderId="17" xfId="0" applyNumberFormat="1" applyFont="1" applyFill="1" applyBorder="1" applyAlignment="1">
      <alignment/>
    </xf>
    <xf numFmtId="168" fontId="0" fillId="0" borderId="0" xfId="0" applyNumberFormat="1" applyFill="1" applyAlignment="1">
      <alignment/>
    </xf>
    <xf numFmtId="168" fontId="0" fillId="0" borderId="18" xfId="0" applyNumberFormat="1" applyFont="1" applyFill="1" applyBorder="1" applyAlignment="1">
      <alignment/>
    </xf>
    <xf numFmtId="0" fontId="0" fillId="0" borderId="0" xfId="0" applyAlignment="1">
      <alignment vertical="center"/>
    </xf>
    <xf numFmtId="0" fontId="74" fillId="35" borderId="16" xfId="0" applyFont="1" applyFill="1" applyBorder="1" applyAlignment="1">
      <alignment horizontal="center" vertical="center" wrapText="1"/>
    </xf>
    <xf numFmtId="168" fontId="75" fillId="0" borderId="19" xfId="0" applyNumberFormat="1" applyFont="1" applyFill="1" applyBorder="1" applyAlignment="1">
      <alignment/>
    </xf>
    <xf numFmtId="168" fontId="75" fillId="0" borderId="20" xfId="0" applyNumberFormat="1" applyFont="1" applyFill="1" applyBorder="1" applyAlignment="1">
      <alignment/>
    </xf>
    <xf numFmtId="168" fontId="75" fillId="0" borderId="21" xfId="0" applyNumberFormat="1" applyFont="1" applyFill="1" applyBorder="1" applyAlignment="1">
      <alignment/>
    </xf>
    <xf numFmtId="0" fontId="75" fillId="33" borderId="0" xfId="0" applyFont="1" applyFill="1" applyAlignment="1">
      <alignment horizontal="right"/>
    </xf>
    <xf numFmtId="0" fontId="73" fillId="0" borderId="0" xfId="0" applyFont="1" applyAlignment="1">
      <alignment/>
    </xf>
    <xf numFmtId="168" fontId="79" fillId="0" borderId="22" xfId="0" applyNumberFormat="1" applyFont="1" applyFill="1" applyBorder="1" applyAlignment="1">
      <alignment/>
    </xf>
    <xf numFmtId="169" fontId="79" fillId="0" borderId="22" xfId="0" applyNumberFormat="1" applyFont="1" applyFill="1" applyBorder="1" applyAlignment="1">
      <alignment/>
    </xf>
    <xf numFmtId="0" fontId="78" fillId="0" borderId="0" xfId="0" applyFont="1" applyAlignment="1">
      <alignment/>
    </xf>
    <xf numFmtId="0" fontId="78" fillId="33" borderId="0" xfId="0" applyFont="1" applyFill="1" applyAlignment="1">
      <alignment/>
    </xf>
    <xf numFmtId="0" fontId="80" fillId="0" borderId="0" xfId="0" applyFont="1" applyFill="1" applyAlignment="1">
      <alignment/>
    </xf>
    <xf numFmtId="168" fontId="81" fillId="0" borderId="23" xfId="0" applyNumberFormat="1" applyFont="1" applyFill="1" applyBorder="1" applyAlignment="1">
      <alignment wrapText="1"/>
    </xf>
    <xf numFmtId="170" fontId="82" fillId="0" borderId="24" xfId="0" applyNumberFormat="1" applyFont="1" applyFill="1" applyBorder="1" applyAlignment="1">
      <alignment/>
    </xf>
    <xf numFmtId="168" fontId="75" fillId="0" borderId="25" xfId="0" applyNumberFormat="1" applyFont="1" applyFill="1" applyBorder="1" applyAlignment="1">
      <alignment/>
    </xf>
    <xf numFmtId="168" fontId="0" fillId="0" borderId="15" xfId="0" applyNumberFormat="1" applyFont="1" applyFill="1" applyBorder="1" applyAlignment="1">
      <alignment/>
    </xf>
    <xf numFmtId="168" fontId="83" fillId="0" borderId="26" xfId="0" applyNumberFormat="1" applyFont="1" applyFill="1" applyBorder="1" applyAlignment="1">
      <alignment/>
    </xf>
    <xf numFmtId="168" fontId="72" fillId="35" borderId="27" xfId="0" applyNumberFormat="1" applyFont="1" applyFill="1" applyBorder="1" applyAlignment="1">
      <alignment wrapText="1"/>
    </xf>
    <xf numFmtId="168" fontId="83" fillId="0" borderId="28" xfId="0" applyNumberFormat="1" applyFont="1" applyFill="1" applyBorder="1" applyAlignment="1">
      <alignment/>
    </xf>
    <xf numFmtId="168" fontId="72" fillId="0" borderId="29" xfId="0" applyNumberFormat="1" applyFont="1" applyFill="1" applyBorder="1" applyAlignment="1">
      <alignment wrapText="1"/>
    </xf>
    <xf numFmtId="168" fontId="74" fillId="0" borderId="30" xfId="0" applyNumberFormat="1" applyFont="1" applyFill="1" applyBorder="1" applyAlignment="1">
      <alignment/>
    </xf>
    <xf numFmtId="168" fontId="74" fillId="35" borderId="31" xfId="0" applyNumberFormat="1" applyFont="1" applyFill="1" applyBorder="1" applyAlignment="1">
      <alignment wrapText="1"/>
    </xf>
    <xf numFmtId="170" fontId="81" fillId="0" borderId="24" xfId="0" applyNumberFormat="1" applyFont="1" applyFill="1" applyBorder="1" applyAlignment="1">
      <alignment/>
    </xf>
    <xf numFmtId="0" fontId="74" fillId="35" borderId="30" xfId="0" applyFont="1" applyFill="1" applyBorder="1" applyAlignment="1">
      <alignment horizontal="left" wrapText="1"/>
    </xf>
    <xf numFmtId="0" fontId="72" fillId="35" borderId="26" xfId="0" applyFont="1" applyFill="1" applyBorder="1" applyAlignment="1">
      <alignment horizontal="left" wrapText="1"/>
    </xf>
    <xf numFmtId="0" fontId="72" fillId="34" borderId="28" xfId="0" applyFont="1" applyFill="1" applyBorder="1" applyAlignment="1">
      <alignment horizontal="left" wrapText="1"/>
    </xf>
    <xf numFmtId="0" fontId="72" fillId="34" borderId="32" xfId="0" applyFont="1" applyFill="1" applyBorder="1" applyAlignment="1">
      <alignment horizontal="left" wrapText="1"/>
    </xf>
    <xf numFmtId="168" fontId="78" fillId="0" borderId="0" xfId="0" applyNumberFormat="1" applyFont="1" applyFill="1" applyBorder="1" applyAlignment="1">
      <alignment/>
    </xf>
    <xf numFmtId="0" fontId="84" fillId="0" borderId="0" xfId="0" applyFont="1" applyAlignment="1">
      <alignment/>
    </xf>
    <xf numFmtId="168" fontId="84" fillId="0" borderId="17" xfId="0" applyNumberFormat="1" applyFont="1" applyFill="1" applyBorder="1" applyAlignment="1">
      <alignment/>
    </xf>
    <xf numFmtId="9" fontId="84" fillId="0" borderId="18" xfId="295" applyFont="1" applyFill="1" applyBorder="1" applyAlignment="1">
      <alignment/>
    </xf>
    <xf numFmtId="9" fontId="84" fillId="0" borderId="15" xfId="295" applyFont="1" applyFill="1" applyBorder="1" applyAlignment="1">
      <alignment/>
    </xf>
    <xf numFmtId="9" fontId="84" fillId="0" borderId="17" xfId="295" applyFont="1" applyFill="1" applyBorder="1" applyAlignment="1">
      <alignment/>
    </xf>
    <xf numFmtId="9" fontId="85" fillId="0" borderId="29" xfId="295" applyFont="1" applyFill="1" applyBorder="1" applyAlignment="1">
      <alignment wrapText="1"/>
    </xf>
    <xf numFmtId="9" fontId="84" fillId="0" borderId="0" xfId="295" applyFont="1" applyAlignment="1">
      <alignment/>
    </xf>
    <xf numFmtId="0" fontId="84" fillId="33" borderId="0" xfId="0" applyFont="1" applyFill="1" applyAlignment="1">
      <alignment/>
    </xf>
    <xf numFmtId="168" fontId="85" fillId="0" borderId="0" xfId="0" applyNumberFormat="1" applyFont="1" applyFill="1" applyBorder="1" applyAlignment="1">
      <alignment wrapText="1"/>
    </xf>
    <xf numFmtId="0" fontId="86" fillId="35" borderId="0" xfId="0" applyFont="1" applyFill="1" applyBorder="1" applyAlignment="1">
      <alignment horizontal="center" vertical="center"/>
    </xf>
    <xf numFmtId="0" fontId="84" fillId="0" borderId="0" xfId="0" applyFont="1" applyFill="1" applyAlignment="1">
      <alignment/>
    </xf>
    <xf numFmtId="0" fontId="87" fillId="36" borderId="0" xfId="0" applyFont="1" applyFill="1" applyBorder="1" applyAlignment="1">
      <alignment horizontal="center" vertical="center"/>
    </xf>
    <xf numFmtId="0" fontId="85" fillId="35" borderId="0" xfId="0" applyFont="1" applyFill="1" applyBorder="1" applyAlignment="1">
      <alignment horizontal="center" vertical="center" wrapText="1"/>
    </xf>
    <xf numFmtId="168" fontId="72" fillId="35" borderId="33" xfId="0" applyNumberFormat="1" applyFont="1" applyFill="1" applyBorder="1" applyAlignment="1">
      <alignment wrapText="1"/>
    </xf>
    <xf numFmtId="9" fontId="85" fillId="35" borderId="34" xfId="295" applyFont="1" applyFill="1" applyBorder="1" applyAlignment="1">
      <alignment wrapText="1"/>
    </xf>
    <xf numFmtId="168" fontId="72" fillId="35" borderId="35" xfId="0" applyNumberFormat="1" applyFont="1" applyFill="1" applyBorder="1" applyAlignment="1">
      <alignment wrapText="1"/>
    </xf>
    <xf numFmtId="9" fontId="85" fillId="35" borderId="36" xfId="295" applyFont="1" applyFill="1" applyBorder="1" applyAlignment="1">
      <alignment wrapText="1"/>
    </xf>
    <xf numFmtId="168" fontId="74" fillId="35" borderId="37" xfId="0" applyNumberFormat="1" applyFont="1" applyFill="1" applyBorder="1" applyAlignment="1">
      <alignment wrapText="1"/>
    </xf>
    <xf numFmtId="9" fontId="88" fillId="35" borderId="38" xfId="295" applyFont="1" applyFill="1" applyBorder="1" applyAlignment="1">
      <alignment wrapText="1"/>
    </xf>
    <xf numFmtId="0" fontId="89" fillId="33" borderId="0" xfId="0" applyFont="1" applyFill="1" applyAlignment="1">
      <alignment/>
    </xf>
    <xf numFmtId="0" fontId="75" fillId="0" borderId="0" xfId="0" applyFont="1" applyFill="1" applyBorder="1" applyAlignment="1">
      <alignment/>
    </xf>
    <xf numFmtId="0" fontId="0" fillId="34" borderId="10" xfId="0" applyFill="1" applyBorder="1" applyAlignment="1">
      <alignment horizontal="center" wrapText="1"/>
    </xf>
    <xf numFmtId="168" fontId="0" fillId="0" borderId="0" xfId="0" applyNumberFormat="1" applyAlignment="1">
      <alignment/>
    </xf>
    <xf numFmtId="171" fontId="0" fillId="0" borderId="0" xfId="0" applyNumberFormat="1" applyAlignment="1">
      <alignment/>
    </xf>
    <xf numFmtId="168" fontId="0" fillId="33" borderId="0" xfId="0" applyNumberFormat="1" applyFill="1" applyAlignment="1">
      <alignment/>
    </xf>
    <xf numFmtId="0" fontId="28" fillId="0" borderId="0" xfId="0" applyFont="1" applyFill="1" applyAlignment="1">
      <alignment/>
    </xf>
    <xf numFmtId="0" fontId="29" fillId="0" borderId="0" xfId="0" applyFont="1" applyFill="1" applyAlignment="1">
      <alignment/>
    </xf>
    <xf numFmtId="0" fontId="75" fillId="0" borderId="0" xfId="0" applyFont="1" applyFill="1" applyAlignment="1" quotePrefix="1">
      <alignment horizontal="left" wrapText="1"/>
    </xf>
    <xf numFmtId="0" fontId="83" fillId="0" borderId="0" xfId="0" applyFont="1" applyAlignment="1">
      <alignment horizontal="left" indent="2"/>
    </xf>
    <xf numFmtId="0" fontId="75" fillId="0" borderId="0" xfId="0" applyFont="1" applyAlignment="1">
      <alignment horizontal="left" indent="4"/>
    </xf>
    <xf numFmtId="0" fontId="90" fillId="0" borderId="0" xfId="0" applyFont="1" applyAlignment="1">
      <alignment/>
    </xf>
    <xf numFmtId="0" fontId="74" fillId="35" borderId="13" xfId="0" applyFont="1" applyFill="1" applyBorder="1" applyAlignment="1">
      <alignment horizontal="center" wrapText="1"/>
    </xf>
    <xf numFmtId="170" fontId="85" fillId="0" borderId="0" xfId="0" applyNumberFormat="1" applyFont="1" applyFill="1" applyBorder="1" applyAlignment="1">
      <alignment/>
    </xf>
    <xf numFmtId="170" fontId="82" fillId="0" borderId="0" xfId="0" applyNumberFormat="1" applyFont="1" applyFill="1" applyBorder="1" applyAlignment="1">
      <alignment/>
    </xf>
    <xf numFmtId="0" fontId="75" fillId="33" borderId="0" xfId="0" applyFont="1" applyFill="1" applyBorder="1" applyAlignment="1" quotePrefix="1">
      <alignment wrapText="1"/>
    </xf>
    <xf numFmtId="0" fontId="75" fillId="0" borderId="0" xfId="0" applyFont="1" applyAlignment="1">
      <alignment horizontal="left" indent="6"/>
    </xf>
    <xf numFmtId="0" fontId="0" fillId="33" borderId="0" xfId="0" applyFill="1" applyAlignment="1">
      <alignment horizontal="right"/>
    </xf>
    <xf numFmtId="164" fontId="0" fillId="0" borderId="0" xfId="42" applyFont="1" applyAlignment="1">
      <alignment/>
    </xf>
    <xf numFmtId="172" fontId="0" fillId="0" borderId="0" xfId="42" applyNumberFormat="1" applyFont="1" applyAlignment="1">
      <alignment/>
    </xf>
    <xf numFmtId="173" fontId="75" fillId="0" borderId="21" xfId="0" applyNumberFormat="1" applyFont="1" applyFill="1" applyBorder="1" applyAlignment="1">
      <alignment/>
    </xf>
    <xf numFmtId="174" fontId="75" fillId="0" borderId="21" xfId="0" applyNumberFormat="1" applyFont="1" applyFill="1" applyBorder="1" applyAlignment="1">
      <alignment/>
    </xf>
    <xf numFmtId="174" fontId="0" fillId="0" borderId="17" xfId="0" applyNumberFormat="1" applyFont="1" applyFill="1" applyBorder="1" applyAlignment="1">
      <alignment/>
    </xf>
    <xf numFmtId="0" fontId="75" fillId="0" borderId="0" xfId="0" applyFont="1" applyFill="1" applyAlignment="1">
      <alignment/>
    </xf>
    <xf numFmtId="0" fontId="91" fillId="0" borderId="0" xfId="0" applyFont="1" applyAlignment="1">
      <alignment/>
    </xf>
    <xf numFmtId="0" fontId="91" fillId="33" borderId="0" xfId="0" applyFont="1" applyFill="1" applyAlignment="1">
      <alignment/>
    </xf>
    <xf numFmtId="164" fontId="91" fillId="0" borderId="0" xfId="0" applyNumberFormat="1" applyFont="1" applyAlignment="1">
      <alignment/>
    </xf>
    <xf numFmtId="175" fontId="92" fillId="0" borderId="0" xfId="0" applyNumberFormat="1" applyFont="1" applyAlignment="1">
      <alignment/>
    </xf>
    <xf numFmtId="0" fontId="91" fillId="33" borderId="0" xfId="0" applyFont="1" applyFill="1" applyAlignment="1">
      <alignment horizontal="right"/>
    </xf>
    <xf numFmtId="164" fontId="91" fillId="33" borderId="0" xfId="42" applyFont="1" applyFill="1" applyAlignment="1">
      <alignment/>
    </xf>
    <xf numFmtId="175" fontId="91" fillId="0" borderId="0" xfId="0" applyNumberFormat="1" applyFont="1" applyAlignment="1">
      <alignment/>
    </xf>
    <xf numFmtId="168" fontId="75" fillId="0" borderId="0" xfId="0" applyNumberFormat="1" applyFont="1" applyFill="1" applyBorder="1" applyAlignment="1">
      <alignment/>
    </xf>
    <xf numFmtId="168" fontId="0" fillId="0" borderId="0" xfId="0" applyNumberFormat="1" applyFont="1" applyFill="1" applyBorder="1" applyAlignment="1">
      <alignment/>
    </xf>
    <xf numFmtId="0" fontId="75" fillId="33" borderId="0" xfId="0" applyFont="1" applyFill="1" applyAlignment="1">
      <alignment horizontal="left" wrapText="1"/>
    </xf>
    <xf numFmtId="0" fontId="74" fillId="35" borderId="0" xfId="0" applyFont="1" applyFill="1" applyBorder="1" applyAlignment="1">
      <alignment horizontal="center" vertical="center" wrapText="1"/>
    </xf>
    <xf numFmtId="0" fontId="74" fillId="35" borderId="39" xfId="0" applyFont="1" applyFill="1" applyBorder="1" applyAlignment="1">
      <alignment horizontal="center" vertical="center" wrapText="1"/>
    </xf>
    <xf numFmtId="0" fontId="75" fillId="33" borderId="0" xfId="0" applyFont="1" applyFill="1" applyAlignment="1">
      <alignment horizontal="right" vertical="center"/>
    </xf>
    <xf numFmtId="0" fontId="75" fillId="33" borderId="0" xfId="0" applyFont="1" applyFill="1" applyAlignment="1">
      <alignment horizontal="left" wrapText="1"/>
    </xf>
    <xf numFmtId="0" fontId="75" fillId="33" borderId="0" xfId="0" applyFont="1" applyFill="1" applyAlignment="1">
      <alignment vertical="center"/>
    </xf>
    <xf numFmtId="0" fontId="75" fillId="33" borderId="0" xfId="0" applyFont="1" applyFill="1" applyAlignment="1">
      <alignment horizontal="left" wrapText="1"/>
    </xf>
    <xf numFmtId="0" fontId="75" fillId="33" borderId="0" xfId="0" applyFont="1" applyFill="1" applyAlignment="1">
      <alignment vertical="center"/>
    </xf>
    <xf numFmtId="0" fontId="77" fillId="0" borderId="0" xfId="0" applyFont="1" applyAlignment="1">
      <alignment vertical="center"/>
    </xf>
    <xf numFmtId="0" fontId="0" fillId="0" borderId="0" xfId="0" applyBorder="1" applyAlignment="1">
      <alignment/>
    </xf>
    <xf numFmtId="0" fontId="0" fillId="0" borderId="40" xfId="0" applyBorder="1" applyAlignment="1">
      <alignment/>
    </xf>
    <xf numFmtId="0" fontId="77" fillId="0" borderId="0" xfId="0" applyFont="1" applyAlignment="1">
      <alignment/>
    </xf>
    <xf numFmtId="0" fontId="74" fillId="0" borderId="0" xfId="0" applyFont="1" applyAlignment="1">
      <alignment/>
    </xf>
    <xf numFmtId="0" fontId="93" fillId="0" borderId="0" xfId="0" applyFont="1" applyAlignment="1">
      <alignment horizontal="right" wrapText="1"/>
    </xf>
    <xf numFmtId="0" fontId="94" fillId="0" borderId="0" xfId="0" applyFont="1" applyAlignment="1">
      <alignment vertical="center"/>
    </xf>
    <xf numFmtId="0" fontId="95" fillId="36" borderId="41" xfId="0" applyFont="1" applyFill="1" applyBorder="1" applyAlignment="1">
      <alignment horizontal="center" vertical="center" wrapText="1"/>
    </xf>
    <xf numFmtId="0" fontId="75" fillId="0" borderId="0" xfId="0" applyFont="1" applyAlignment="1">
      <alignment vertical="center"/>
    </xf>
    <xf numFmtId="0" fontId="75" fillId="0" borderId="40" xfId="0" applyFont="1" applyBorder="1" applyAlignment="1">
      <alignment vertical="center"/>
    </xf>
    <xf numFmtId="176" fontId="0" fillId="0" borderId="42" xfId="0" applyNumberFormat="1" applyBorder="1" applyAlignment="1">
      <alignment horizontal="right" vertical="center"/>
    </xf>
    <xf numFmtId="0" fontId="0" fillId="0" borderId="40" xfId="0" applyBorder="1" applyAlignment="1">
      <alignment vertical="center"/>
    </xf>
    <xf numFmtId="176" fontId="0" fillId="0" borderId="0" xfId="0" applyNumberFormat="1" applyBorder="1" applyAlignment="1">
      <alignment horizontal="right" vertical="center"/>
    </xf>
    <xf numFmtId="176" fontId="72" fillId="0" borderId="41" xfId="0" applyNumberFormat="1" applyFont="1" applyBorder="1" applyAlignment="1">
      <alignment horizontal="right" vertical="center"/>
    </xf>
    <xf numFmtId="0" fontId="72" fillId="0" borderId="0" xfId="0" applyFont="1" applyAlignment="1">
      <alignment vertical="center"/>
    </xf>
    <xf numFmtId="0" fontId="0" fillId="0" borderId="43" xfId="0" applyBorder="1" applyAlignment="1">
      <alignment vertical="center"/>
    </xf>
    <xf numFmtId="176" fontId="0" fillId="0" borderId="44" xfId="0" applyNumberFormat="1" applyBorder="1" applyAlignment="1">
      <alignment horizontal="right" vertical="center"/>
    </xf>
    <xf numFmtId="0" fontId="72" fillId="0" borderId="41" xfId="0" applyFont="1" applyBorder="1" applyAlignment="1">
      <alignment vertical="center"/>
    </xf>
    <xf numFmtId="176" fontId="72" fillId="0" borderId="0" xfId="0" applyNumberFormat="1" applyFont="1" applyBorder="1" applyAlignment="1">
      <alignment horizontal="right" vertical="center"/>
    </xf>
    <xf numFmtId="176" fontId="0" fillId="0" borderId="45" xfId="0" applyNumberFormat="1" applyFill="1" applyBorder="1" applyAlignment="1">
      <alignment horizontal="right" vertical="center"/>
    </xf>
    <xf numFmtId="0" fontId="0" fillId="0" borderId="0" xfId="0" applyFont="1" applyAlignment="1">
      <alignment vertical="center" wrapText="1"/>
    </xf>
    <xf numFmtId="0" fontId="0" fillId="0" borderId="0" xfId="0" applyFont="1" applyBorder="1" applyAlignment="1">
      <alignment vertical="center" wrapText="1"/>
    </xf>
    <xf numFmtId="176" fontId="0" fillId="0" borderId="42" xfId="0" applyNumberFormat="1" applyFill="1" applyBorder="1" applyAlignment="1">
      <alignment horizontal="right" vertical="center"/>
    </xf>
    <xf numFmtId="0" fontId="74" fillId="37" borderId="46" xfId="0" applyFont="1" applyFill="1" applyBorder="1" applyAlignment="1">
      <alignment vertical="center"/>
    </xf>
    <xf numFmtId="176" fontId="96" fillId="38" borderId="47" xfId="0" applyNumberFormat="1" applyFont="1" applyFill="1" applyBorder="1" applyAlignment="1">
      <alignment horizontal="right" vertical="center"/>
    </xf>
    <xf numFmtId="177" fontId="74" fillId="33" borderId="0" xfId="0" applyNumberFormat="1" applyFont="1" applyFill="1" applyBorder="1" applyAlignment="1">
      <alignment horizontal="right" vertical="center"/>
    </xf>
    <xf numFmtId="0" fontId="75" fillId="0" borderId="0" xfId="0" applyFont="1" applyAlignment="1">
      <alignment/>
    </xf>
    <xf numFmtId="0" fontId="52" fillId="16" borderId="41" xfId="0" applyFont="1" applyFill="1" applyBorder="1" applyAlignment="1">
      <alignment horizontal="center" vertical="center" wrapText="1"/>
    </xf>
    <xf numFmtId="176" fontId="0" fillId="4" borderId="0" xfId="0" applyNumberFormat="1" applyFill="1" applyBorder="1" applyAlignment="1">
      <alignment horizontal="right" vertical="center"/>
    </xf>
    <xf numFmtId="176" fontId="72" fillId="4" borderId="26" xfId="0" applyNumberFormat="1" applyFont="1" applyFill="1" applyBorder="1" applyAlignment="1">
      <alignment horizontal="right" vertical="center"/>
    </xf>
    <xf numFmtId="0" fontId="75" fillId="0" borderId="0" xfId="0" applyFont="1" applyAlignment="1">
      <alignment wrapText="1"/>
    </xf>
    <xf numFmtId="177" fontId="72" fillId="33" borderId="0" xfId="0" applyNumberFormat="1" applyFont="1" applyFill="1" applyBorder="1" applyAlignment="1">
      <alignment horizontal="right" vertical="center"/>
    </xf>
    <xf numFmtId="0" fontId="72" fillId="0" borderId="0" xfId="0" applyFont="1" applyAlignment="1">
      <alignment horizontal="left" vertical="center" indent="2"/>
    </xf>
    <xf numFmtId="0" fontId="0" fillId="0" borderId="0" xfId="0" applyAlignment="1">
      <alignment/>
    </xf>
    <xf numFmtId="176" fontId="0" fillId="0" borderId="42" xfId="0" applyNumberFormat="1" applyBorder="1" applyAlignment="1">
      <alignment horizontal="right"/>
    </xf>
    <xf numFmtId="176" fontId="0" fillId="0" borderId="0" xfId="0" applyNumberFormat="1" applyBorder="1" applyAlignment="1">
      <alignment horizontal="right"/>
    </xf>
    <xf numFmtId="0" fontId="0" fillId="0" borderId="40" xfId="0" applyBorder="1" applyAlignment="1">
      <alignment/>
    </xf>
    <xf numFmtId="0" fontId="97" fillId="0" borderId="0" xfId="0" applyFont="1" applyAlignment="1">
      <alignment vertical="center"/>
    </xf>
    <xf numFmtId="0" fontId="74" fillId="0" borderId="0" xfId="0" applyFont="1" applyAlignment="1">
      <alignment horizontal="left" vertical="center" wrapText="1"/>
    </xf>
    <xf numFmtId="9" fontId="85" fillId="35" borderId="34" xfId="295" applyNumberFormat="1" applyFont="1" applyFill="1" applyBorder="1" applyAlignment="1">
      <alignment wrapText="1"/>
    </xf>
    <xf numFmtId="9" fontId="84" fillId="0" borderId="17" xfId="295" applyNumberFormat="1" applyFont="1" applyFill="1" applyBorder="1" applyAlignment="1">
      <alignment/>
    </xf>
    <xf numFmtId="9" fontId="85" fillId="35" borderId="36" xfId="295" applyNumberFormat="1" applyFont="1" applyFill="1" applyBorder="1" applyAlignment="1">
      <alignment wrapText="1"/>
    </xf>
    <xf numFmtId="0" fontId="98" fillId="0" borderId="0" xfId="0" applyFont="1" applyAlignment="1">
      <alignment/>
    </xf>
    <xf numFmtId="0" fontId="98" fillId="0" borderId="0" xfId="0" applyFont="1" applyAlignment="1">
      <alignment/>
    </xf>
    <xf numFmtId="0" fontId="75" fillId="0" borderId="0" xfId="0" applyFont="1" applyFill="1" applyAlignment="1" quotePrefix="1">
      <alignment wrapText="1"/>
    </xf>
    <xf numFmtId="0" fontId="89" fillId="0" borderId="0" xfId="0" applyFont="1" applyAlignment="1">
      <alignment horizontal="left" indent="4"/>
    </xf>
    <xf numFmtId="0" fontId="83" fillId="0" borderId="0" xfId="0" applyFont="1" applyAlignment="1">
      <alignment horizontal="left" indent="4"/>
    </xf>
    <xf numFmtId="0" fontId="75" fillId="0" borderId="0" xfId="0" applyFont="1" applyAlignment="1">
      <alignment horizontal="left" indent="2"/>
    </xf>
    <xf numFmtId="9" fontId="85" fillId="0" borderId="29" xfId="295" applyNumberFormat="1" applyFont="1" applyFill="1" applyBorder="1" applyAlignment="1">
      <alignment wrapText="1"/>
    </xf>
    <xf numFmtId="0" fontId="74" fillId="35" borderId="48" xfId="0" applyFont="1" applyFill="1" applyBorder="1" applyAlignment="1">
      <alignment horizontal="center" vertical="center" wrapText="1"/>
    </xf>
    <xf numFmtId="0" fontId="74" fillId="35" borderId="15" xfId="0" applyFont="1" applyFill="1" applyBorder="1" applyAlignment="1">
      <alignment horizontal="center" vertical="center" wrapText="1"/>
    </xf>
    <xf numFmtId="0" fontId="74" fillId="35" borderId="14" xfId="0" applyFont="1" applyFill="1" applyBorder="1" applyAlignment="1">
      <alignment horizontal="center" vertical="center" wrapText="1"/>
    </xf>
    <xf numFmtId="0" fontId="74" fillId="35" borderId="12" xfId="0" applyFont="1" applyFill="1" applyBorder="1" applyAlignment="1">
      <alignment horizontal="center" vertical="center"/>
    </xf>
    <xf numFmtId="0" fontId="74" fillId="35" borderId="0" xfId="0" applyFont="1" applyFill="1" applyBorder="1" applyAlignment="1">
      <alignment horizontal="center" vertical="center"/>
    </xf>
    <xf numFmtId="0" fontId="74" fillId="35" borderId="39" xfId="0" applyFont="1" applyFill="1" applyBorder="1" applyAlignment="1">
      <alignment horizontal="center" vertical="center"/>
    </xf>
    <xf numFmtId="0" fontId="74" fillId="35" borderId="49" xfId="0" applyFont="1" applyFill="1" applyBorder="1" applyAlignment="1">
      <alignment horizontal="center" vertical="center" wrapText="1"/>
    </xf>
    <xf numFmtId="0" fontId="74" fillId="35" borderId="50" xfId="0" applyFont="1" applyFill="1" applyBorder="1" applyAlignment="1">
      <alignment horizontal="center" vertical="center" wrapText="1"/>
    </xf>
    <xf numFmtId="0" fontId="74" fillId="35" borderId="48" xfId="0" applyFont="1" applyFill="1" applyBorder="1" applyAlignment="1">
      <alignment horizontal="center" vertical="center"/>
    </xf>
    <xf numFmtId="0" fontId="74" fillId="35" borderId="15" xfId="0" applyFont="1" applyFill="1" applyBorder="1" applyAlignment="1">
      <alignment horizontal="center" vertical="center"/>
    </xf>
    <xf numFmtId="0" fontId="74" fillId="35" borderId="14" xfId="0" applyFont="1" applyFill="1" applyBorder="1" applyAlignment="1">
      <alignment horizontal="center" vertical="center"/>
    </xf>
    <xf numFmtId="0" fontId="77" fillId="35" borderId="51" xfId="0" applyFont="1" applyFill="1" applyBorder="1" applyAlignment="1">
      <alignment horizontal="center" vertical="center"/>
    </xf>
    <xf numFmtId="0" fontId="77" fillId="35" borderId="0" xfId="0" applyFont="1" applyFill="1" applyBorder="1" applyAlignment="1">
      <alignment horizontal="center" vertical="center"/>
    </xf>
    <xf numFmtId="0" fontId="88" fillId="35" borderId="52" xfId="0" applyFont="1" applyFill="1" applyBorder="1" applyAlignment="1">
      <alignment horizontal="center" vertical="center" wrapText="1"/>
    </xf>
    <xf numFmtId="0" fontId="88" fillId="35" borderId="53" xfId="0" applyFont="1" applyFill="1" applyBorder="1" applyAlignment="1">
      <alignment horizontal="center" vertical="center" wrapText="1"/>
    </xf>
    <xf numFmtId="0" fontId="74" fillId="35" borderId="54" xfId="0" applyFont="1" applyFill="1" applyBorder="1" applyAlignment="1">
      <alignment horizontal="center" vertical="center" wrapText="1"/>
    </xf>
    <xf numFmtId="0" fontId="74" fillId="35" borderId="55" xfId="0" applyFont="1" applyFill="1" applyBorder="1" applyAlignment="1">
      <alignment horizontal="center" vertical="center" wrapText="1"/>
    </xf>
    <xf numFmtId="0" fontId="74" fillId="35" borderId="0" xfId="0" applyFont="1" applyFill="1" applyBorder="1" applyAlignment="1">
      <alignment horizontal="center" vertical="center" wrapText="1"/>
    </xf>
    <xf numFmtId="0" fontId="74" fillId="35" borderId="39" xfId="0" applyFont="1" applyFill="1" applyBorder="1" applyAlignment="1">
      <alignment horizontal="center" vertical="center" wrapText="1"/>
    </xf>
    <xf numFmtId="0" fontId="75" fillId="0" borderId="0" xfId="0" applyFont="1" applyFill="1" applyAlignment="1" quotePrefix="1">
      <alignment horizontal="left" wrapText="1" indent="4"/>
    </xf>
    <xf numFmtId="0" fontId="99" fillId="36" borderId="0" xfId="0" applyFont="1" applyFill="1" applyBorder="1" applyAlignment="1">
      <alignment horizontal="center" vertical="center"/>
    </xf>
    <xf numFmtId="0" fontId="75" fillId="33" borderId="0" xfId="0" applyFont="1" applyFill="1" applyAlignment="1">
      <alignment horizontal="left" wrapText="1"/>
    </xf>
    <xf numFmtId="0" fontId="75" fillId="0" borderId="0" xfId="0" applyFont="1" applyFill="1" applyAlignment="1" quotePrefix="1">
      <alignment horizontal="left" wrapText="1" indent="6"/>
    </xf>
    <xf numFmtId="0" fontId="75" fillId="33" borderId="0" xfId="0" applyFont="1" applyFill="1" applyBorder="1" applyAlignment="1" quotePrefix="1">
      <alignment horizontal="left" wrapText="1" indent="4"/>
    </xf>
    <xf numFmtId="0" fontId="75" fillId="33" borderId="0" xfId="0" applyFont="1" applyFill="1" applyBorder="1" applyAlignment="1">
      <alignment horizontal="left" wrapText="1"/>
    </xf>
    <xf numFmtId="0" fontId="75" fillId="0" borderId="0" xfId="0" applyFont="1" applyFill="1" applyBorder="1" applyAlignment="1">
      <alignment horizontal="left" wrapText="1"/>
    </xf>
    <xf numFmtId="0" fontId="75" fillId="0" borderId="0" xfId="0" applyFont="1" applyFill="1" applyAlignment="1">
      <alignment horizontal="left" wrapText="1"/>
    </xf>
    <xf numFmtId="0" fontId="72" fillId="35" borderId="0" xfId="0" applyFont="1" applyFill="1" applyBorder="1" applyAlignment="1">
      <alignment horizontal="center" vertical="center" wrapText="1"/>
    </xf>
    <xf numFmtId="0" fontId="97" fillId="34" borderId="17" xfId="0" applyFont="1" applyFill="1" applyBorder="1" applyAlignment="1">
      <alignment horizontal="left" vertical="center" wrapText="1"/>
    </xf>
    <xf numFmtId="0" fontId="97" fillId="34" borderId="10" xfId="0" applyFont="1" applyFill="1" applyBorder="1" applyAlignment="1">
      <alignment horizontal="left" vertical="center" wrapText="1"/>
    </xf>
    <xf numFmtId="0" fontId="75" fillId="33" borderId="0" xfId="0" applyFont="1" applyFill="1" applyAlignment="1">
      <alignment vertical="center"/>
    </xf>
    <xf numFmtId="0" fontId="0" fillId="34" borderId="11" xfId="0" applyFill="1" applyBorder="1" applyAlignment="1">
      <alignment horizontal="left" vertical="center" wrapText="1" indent="1"/>
    </xf>
    <xf numFmtId="0" fontId="0" fillId="34" borderId="17" xfId="0" applyFill="1" applyBorder="1" applyAlignment="1">
      <alignment horizontal="left" vertical="center" wrapText="1" indent="1"/>
    </xf>
    <xf numFmtId="0" fontId="0" fillId="34" borderId="0" xfId="0" applyFill="1" applyBorder="1" applyAlignment="1">
      <alignment horizontal="left" vertical="center" wrapText="1" indent="1"/>
    </xf>
    <xf numFmtId="0" fontId="74" fillId="35" borderId="56" xfId="0" applyFont="1" applyFill="1" applyBorder="1" applyAlignment="1">
      <alignment horizontal="center" vertical="center" wrapText="1"/>
    </xf>
    <xf numFmtId="0" fontId="74" fillId="35" borderId="57" xfId="0" applyFont="1" applyFill="1" applyBorder="1" applyAlignment="1">
      <alignment horizontal="center" vertical="center" wrapText="1"/>
    </xf>
    <xf numFmtId="0" fontId="74" fillId="35" borderId="58" xfId="0" applyFont="1" applyFill="1" applyBorder="1" applyAlignment="1">
      <alignment horizontal="center" vertical="center"/>
    </xf>
    <xf numFmtId="0" fontId="28" fillId="0" borderId="0" xfId="0" applyFont="1" applyFill="1" applyAlignment="1">
      <alignment horizontal="left" wrapText="1"/>
    </xf>
    <xf numFmtId="0" fontId="75" fillId="33" borderId="0" xfId="0" applyFont="1" applyFill="1" applyAlignment="1">
      <alignment horizontal="right" vertical="center"/>
    </xf>
    <xf numFmtId="0" fontId="74" fillId="34" borderId="11" xfId="0" applyFont="1" applyFill="1" applyBorder="1" applyAlignment="1">
      <alignment horizontal="center" wrapText="1"/>
    </xf>
    <xf numFmtId="0" fontId="74" fillId="34" borderId="0" xfId="0" applyFont="1" applyFill="1" applyBorder="1" applyAlignment="1">
      <alignment horizontal="center" wrapText="1"/>
    </xf>
    <xf numFmtId="0" fontId="74" fillId="34" borderId="17" xfId="0" applyFont="1" applyFill="1" applyBorder="1" applyAlignment="1">
      <alignment horizontal="center" wrapText="1"/>
    </xf>
    <xf numFmtId="0" fontId="100" fillId="36" borderId="59" xfId="0" applyFont="1" applyFill="1" applyBorder="1" applyAlignment="1">
      <alignment horizontal="center" vertical="center" wrapText="1"/>
    </xf>
    <xf numFmtId="0" fontId="100" fillId="36" borderId="26" xfId="0" applyFont="1" applyFill="1" applyBorder="1" applyAlignment="1">
      <alignment horizontal="center" vertical="center" wrapText="1"/>
    </xf>
    <xf numFmtId="0" fontId="100" fillId="36" borderId="60"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cellXfs>
  <cellStyles count="3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1 2" xfId="47"/>
    <cellStyle name="Comma 12" xfId="48"/>
    <cellStyle name="Comma 12 2" xfId="49"/>
    <cellStyle name="Comma 13" xfId="50"/>
    <cellStyle name="Comma 13 2" xfId="51"/>
    <cellStyle name="Comma 14" xfId="52"/>
    <cellStyle name="Comma 14 2" xfId="53"/>
    <cellStyle name="Comma 15" xfId="54"/>
    <cellStyle name="Comma 15 2" xfId="55"/>
    <cellStyle name="Comma 16" xfId="56"/>
    <cellStyle name="Comma 16 2" xfId="57"/>
    <cellStyle name="Comma 17" xfId="58"/>
    <cellStyle name="Comma 17 2" xfId="59"/>
    <cellStyle name="Comma 18" xfId="60"/>
    <cellStyle name="Comma 18 2" xfId="61"/>
    <cellStyle name="Comma 19" xfId="62"/>
    <cellStyle name="Comma 19 2" xfId="63"/>
    <cellStyle name="Comma 2" xfId="64"/>
    <cellStyle name="Comma 2 10" xfId="65"/>
    <cellStyle name="Comma 2 2" xfId="66"/>
    <cellStyle name="Comma 2 33 2" xfId="67"/>
    <cellStyle name="Comma 2 33 2 2" xfId="68"/>
    <cellStyle name="Comma 20" xfId="69"/>
    <cellStyle name="Comma 20 2" xfId="70"/>
    <cellStyle name="Comma 21" xfId="71"/>
    <cellStyle name="Comma 21 2" xfId="72"/>
    <cellStyle name="Comma 22" xfId="73"/>
    <cellStyle name="Comma 22 2" xfId="74"/>
    <cellStyle name="Comma 23" xfId="75"/>
    <cellStyle name="Comma 23 2" xfId="76"/>
    <cellStyle name="Comma 24" xfId="77"/>
    <cellStyle name="Comma 24 2" xfId="78"/>
    <cellStyle name="Comma 25" xfId="79"/>
    <cellStyle name="Comma 25 2" xfId="80"/>
    <cellStyle name="Comma 26" xfId="81"/>
    <cellStyle name="Comma 26 2" xfId="82"/>
    <cellStyle name="Comma 27" xfId="83"/>
    <cellStyle name="Comma 27 2" xfId="84"/>
    <cellStyle name="Comma 28" xfId="85"/>
    <cellStyle name="Comma 28 2" xfId="86"/>
    <cellStyle name="Comma 29" xfId="87"/>
    <cellStyle name="Comma 29 2" xfId="88"/>
    <cellStyle name="Comma 3" xfId="89"/>
    <cellStyle name="Comma 3 2" xfId="90"/>
    <cellStyle name="Comma 30" xfId="91"/>
    <cellStyle name="Comma 30 2" xfId="92"/>
    <cellStyle name="Comma 31" xfId="93"/>
    <cellStyle name="Comma 31 2" xfId="94"/>
    <cellStyle name="Comma 32" xfId="95"/>
    <cellStyle name="Comma 32 2" xfId="96"/>
    <cellStyle name="Comma 33" xfId="97"/>
    <cellStyle name="Comma 33 2" xfId="98"/>
    <cellStyle name="Comma 34" xfId="99"/>
    <cellStyle name="Comma 34 2" xfId="100"/>
    <cellStyle name="Comma 35" xfId="101"/>
    <cellStyle name="Comma 35 2" xfId="102"/>
    <cellStyle name="Comma 36" xfId="103"/>
    <cellStyle name="Comma 36 2" xfId="104"/>
    <cellStyle name="Comma 37" xfId="105"/>
    <cellStyle name="Comma 37 2" xfId="106"/>
    <cellStyle name="Comma 38" xfId="107"/>
    <cellStyle name="Comma 38 2" xfId="108"/>
    <cellStyle name="Comma 39" xfId="109"/>
    <cellStyle name="Comma 39 2" xfId="110"/>
    <cellStyle name="Comma 4" xfId="111"/>
    <cellStyle name="Comma 4 2" xfId="112"/>
    <cellStyle name="Comma 40" xfId="113"/>
    <cellStyle name="Comma 40 2" xfId="114"/>
    <cellStyle name="Comma 41" xfId="115"/>
    <cellStyle name="Comma 41 2" xfId="116"/>
    <cellStyle name="Comma 42" xfId="117"/>
    <cellStyle name="Comma 42 2" xfId="118"/>
    <cellStyle name="Comma 43" xfId="119"/>
    <cellStyle name="Comma 43 2" xfId="120"/>
    <cellStyle name="Comma 44" xfId="121"/>
    <cellStyle name="Comma 44 2" xfId="122"/>
    <cellStyle name="Comma 45" xfId="123"/>
    <cellStyle name="Comma 45 2" xfId="124"/>
    <cellStyle name="Comma 46" xfId="125"/>
    <cellStyle name="Comma 46 2" xfId="126"/>
    <cellStyle name="Comma 47" xfId="127"/>
    <cellStyle name="Comma 47 2" xfId="128"/>
    <cellStyle name="Comma 48" xfId="129"/>
    <cellStyle name="Comma 48 2" xfId="130"/>
    <cellStyle name="Comma 49" xfId="131"/>
    <cellStyle name="Comma 49 2" xfId="132"/>
    <cellStyle name="Comma 5" xfId="133"/>
    <cellStyle name="Comma 5 2" xfId="134"/>
    <cellStyle name="Comma 50" xfId="135"/>
    <cellStyle name="Comma 50 2" xfId="136"/>
    <cellStyle name="Comma 51" xfId="137"/>
    <cellStyle name="Comma 51 2" xfId="138"/>
    <cellStyle name="Comma 52" xfId="139"/>
    <cellStyle name="Comma 52 2" xfId="140"/>
    <cellStyle name="Comma 53" xfId="141"/>
    <cellStyle name="Comma 53 2" xfId="142"/>
    <cellStyle name="Comma 54" xfId="143"/>
    <cellStyle name="Comma 54 2" xfId="144"/>
    <cellStyle name="Comma 55" xfId="145"/>
    <cellStyle name="Comma 55 2" xfId="146"/>
    <cellStyle name="Comma 56" xfId="147"/>
    <cellStyle name="Comma 56 2" xfId="148"/>
    <cellStyle name="Comma 57" xfId="149"/>
    <cellStyle name="Comma 57 2" xfId="150"/>
    <cellStyle name="Comma 58" xfId="151"/>
    <cellStyle name="Comma 58 2" xfId="152"/>
    <cellStyle name="Comma 59" xfId="153"/>
    <cellStyle name="Comma 59 2" xfId="154"/>
    <cellStyle name="Comma 6" xfId="155"/>
    <cellStyle name="Comma 6 2" xfId="156"/>
    <cellStyle name="Comma 60" xfId="157"/>
    <cellStyle name="Comma 60 2" xfId="158"/>
    <cellStyle name="Comma 61" xfId="159"/>
    <cellStyle name="Comma 61 2" xfId="160"/>
    <cellStyle name="Comma 62" xfId="161"/>
    <cellStyle name="Comma 62 2" xfId="162"/>
    <cellStyle name="Comma 63" xfId="163"/>
    <cellStyle name="Comma 63 2" xfId="164"/>
    <cellStyle name="Comma 64" xfId="165"/>
    <cellStyle name="Comma 64 2" xfId="166"/>
    <cellStyle name="Comma 65" xfId="167"/>
    <cellStyle name="Comma 65 2" xfId="168"/>
    <cellStyle name="Comma 66" xfId="169"/>
    <cellStyle name="Comma 66 2" xfId="170"/>
    <cellStyle name="Comma 67" xfId="171"/>
    <cellStyle name="Comma 67 2" xfId="172"/>
    <cellStyle name="Comma 68" xfId="173"/>
    <cellStyle name="Comma 68 2" xfId="174"/>
    <cellStyle name="Comma 69" xfId="175"/>
    <cellStyle name="Comma 69 2" xfId="176"/>
    <cellStyle name="Comma 7" xfId="177"/>
    <cellStyle name="Comma 7 2" xfId="178"/>
    <cellStyle name="Comma 70" xfId="179"/>
    <cellStyle name="Comma 70 2" xfId="180"/>
    <cellStyle name="Comma 71" xfId="181"/>
    <cellStyle name="Comma 71 2" xfId="182"/>
    <cellStyle name="Comma 72" xfId="183"/>
    <cellStyle name="Comma 72 2" xfId="184"/>
    <cellStyle name="Comma 73" xfId="185"/>
    <cellStyle name="Comma 73 2" xfId="186"/>
    <cellStyle name="Comma 74" xfId="187"/>
    <cellStyle name="Comma 74 2" xfId="188"/>
    <cellStyle name="Comma 75" xfId="189"/>
    <cellStyle name="Comma 75 2" xfId="190"/>
    <cellStyle name="Comma 76" xfId="191"/>
    <cellStyle name="Comma 76 2" xfId="192"/>
    <cellStyle name="Comma 77" xfId="193"/>
    <cellStyle name="Comma 77 2" xfId="194"/>
    <cellStyle name="Comma 78" xfId="195"/>
    <cellStyle name="Comma 78 2" xfId="196"/>
    <cellStyle name="Comma 78 2 2" xfId="197"/>
    <cellStyle name="Comma 79" xfId="198"/>
    <cellStyle name="Comma 8" xfId="199"/>
    <cellStyle name="Comma 8 2" xfId="200"/>
    <cellStyle name="Comma 9" xfId="201"/>
    <cellStyle name="Comma 9 2" xfId="202"/>
    <cellStyle name="Currency" xfId="203"/>
    <cellStyle name="Currency [0]" xfId="204"/>
    <cellStyle name="Explanatory Text" xfId="205"/>
    <cellStyle name="Good" xfId="206"/>
    <cellStyle name="Heading 1" xfId="207"/>
    <cellStyle name="Heading 2" xfId="208"/>
    <cellStyle name="Heading 3" xfId="209"/>
    <cellStyle name="Heading 4" xfId="210"/>
    <cellStyle name="Input" xfId="211"/>
    <cellStyle name="Linked Cell" xfId="212"/>
    <cellStyle name="Neutral" xfId="213"/>
    <cellStyle name="Normal 10" xfId="214"/>
    <cellStyle name="Normal 11" xfId="215"/>
    <cellStyle name="Normal 12" xfId="216"/>
    <cellStyle name="Normal 13" xfId="217"/>
    <cellStyle name="Normal 14" xfId="218"/>
    <cellStyle name="Normal 15" xfId="219"/>
    <cellStyle name="Normal 16" xfId="220"/>
    <cellStyle name="Normal 17" xfId="221"/>
    <cellStyle name="Normal 18" xfId="222"/>
    <cellStyle name="Normal 19" xfId="223"/>
    <cellStyle name="Normal 2" xfId="224"/>
    <cellStyle name="Normal 20" xfId="225"/>
    <cellStyle name="Normal 21" xfId="226"/>
    <cellStyle name="Normal 22" xfId="227"/>
    <cellStyle name="Normal 23" xfId="228"/>
    <cellStyle name="Normal 24" xfId="229"/>
    <cellStyle name="Normal 25" xfId="230"/>
    <cellStyle name="Normal 26" xfId="231"/>
    <cellStyle name="Normal 27" xfId="232"/>
    <cellStyle name="Normal 28" xfId="233"/>
    <cellStyle name="Normal 29" xfId="234"/>
    <cellStyle name="Normal 3" xfId="235"/>
    <cellStyle name="Normal 30" xfId="236"/>
    <cellStyle name="Normal 31" xfId="237"/>
    <cellStyle name="Normal 32" xfId="238"/>
    <cellStyle name="Normal 33" xfId="239"/>
    <cellStyle name="Normal 34" xfId="240"/>
    <cellStyle name="Normal 35" xfId="241"/>
    <cellStyle name="Normal 36" xfId="242"/>
    <cellStyle name="Normal 37" xfId="243"/>
    <cellStyle name="Normal 38" xfId="244"/>
    <cellStyle name="Normal 39" xfId="245"/>
    <cellStyle name="Normal 4" xfId="246"/>
    <cellStyle name="Normal 40" xfId="247"/>
    <cellStyle name="Normal 41" xfId="248"/>
    <cellStyle name="Normal 42" xfId="249"/>
    <cellStyle name="Normal 43" xfId="250"/>
    <cellStyle name="Normal 44" xfId="251"/>
    <cellStyle name="Normal 45" xfId="252"/>
    <cellStyle name="Normal 46" xfId="253"/>
    <cellStyle name="Normal 47" xfId="254"/>
    <cellStyle name="Normal 48" xfId="255"/>
    <cellStyle name="Normal 49" xfId="256"/>
    <cellStyle name="Normal 5" xfId="257"/>
    <cellStyle name="Normal 50" xfId="258"/>
    <cellStyle name="Normal 51" xfId="259"/>
    <cellStyle name="Normal 52" xfId="260"/>
    <cellStyle name="Normal 53" xfId="261"/>
    <cellStyle name="Normal 54" xfId="262"/>
    <cellStyle name="Normal 55" xfId="263"/>
    <cellStyle name="Normal 56" xfId="264"/>
    <cellStyle name="Normal 57" xfId="265"/>
    <cellStyle name="Normal 58" xfId="266"/>
    <cellStyle name="Normal 59" xfId="267"/>
    <cellStyle name="Normal 6" xfId="268"/>
    <cellStyle name="Normal 60" xfId="269"/>
    <cellStyle name="Normal 61" xfId="270"/>
    <cellStyle name="Normal 62" xfId="271"/>
    <cellStyle name="Normal 63" xfId="272"/>
    <cellStyle name="Normal 64" xfId="273"/>
    <cellStyle name="Normal 65" xfId="274"/>
    <cellStyle name="Normal 66" xfId="275"/>
    <cellStyle name="Normal 67" xfId="276"/>
    <cellStyle name="Normal 68" xfId="277"/>
    <cellStyle name="Normal 69" xfId="278"/>
    <cellStyle name="Normal 7" xfId="279"/>
    <cellStyle name="Normal 70" xfId="280"/>
    <cellStyle name="Normal 71" xfId="281"/>
    <cellStyle name="Normal 72" xfId="282"/>
    <cellStyle name="Normal 73" xfId="283"/>
    <cellStyle name="Normal 74" xfId="284"/>
    <cellStyle name="Normal 75" xfId="285"/>
    <cellStyle name="Normal 76" xfId="286"/>
    <cellStyle name="Normal 77" xfId="287"/>
    <cellStyle name="Normal 78" xfId="288"/>
    <cellStyle name="Normal 79" xfId="289"/>
    <cellStyle name="Normal 79 2" xfId="290"/>
    <cellStyle name="Normal 8" xfId="291"/>
    <cellStyle name="Normal 9" xfId="292"/>
    <cellStyle name="Note" xfId="293"/>
    <cellStyle name="Output" xfId="294"/>
    <cellStyle name="Percent" xfId="295"/>
    <cellStyle name="Percent 10" xfId="296"/>
    <cellStyle name="Percent 11" xfId="297"/>
    <cellStyle name="Percent 12" xfId="298"/>
    <cellStyle name="Percent 13" xfId="299"/>
    <cellStyle name="Percent 14" xfId="300"/>
    <cellStyle name="Percent 15" xfId="301"/>
    <cellStyle name="Percent 16" xfId="302"/>
    <cellStyle name="Percent 17" xfId="303"/>
    <cellStyle name="Percent 18" xfId="304"/>
    <cellStyle name="Percent 19" xfId="305"/>
    <cellStyle name="Percent 2" xfId="306"/>
    <cellStyle name="Percent 20" xfId="307"/>
    <cellStyle name="Percent 21" xfId="308"/>
    <cellStyle name="Percent 22" xfId="309"/>
    <cellStyle name="Percent 23" xfId="310"/>
    <cellStyle name="Percent 24" xfId="311"/>
    <cellStyle name="Percent 25" xfId="312"/>
    <cellStyle name="Percent 26" xfId="313"/>
    <cellStyle name="Percent 27" xfId="314"/>
    <cellStyle name="Percent 28" xfId="315"/>
    <cellStyle name="Percent 29" xfId="316"/>
    <cellStyle name="Percent 3" xfId="317"/>
    <cellStyle name="Percent 30" xfId="318"/>
    <cellStyle name="Percent 31" xfId="319"/>
    <cellStyle name="Percent 32" xfId="320"/>
    <cellStyle name="Percent 33" xfId="321"/>
    <cellStyle name="Percent 34" xfId="322"/>
    <cellStyle name="Percent 35" xfId="323"/>
    <cellStyle name="Percent 36" xfId="324"/>
    <cellStyle name="Percent 37" xfId="325"/>
    <cellStyle name="Percent 38" xfId="326"/>
    <cellStyle name="Percent 39" xfId="327"/>
    <cellStyle name="Percent 4" xfId="328"/>
    <cellStyle name="Percent 40" xfId="329"/>
    <cellStyle name="Percent 41" xfId="330"/>
    <cellStyle name="Percent 42" xfId="331"/>
    <cellStyle name="Percent 43" xfId="332"/>
    <cellStyle name="Percent 44" xfId="333"/>
    <cellStyle name="Percent 45" xfId="334"/>
    <cellStyle name="Percent 46" xfId="335"/>
    <cellStyle name="Percent 47" xfId="336"/>
    <cellStyle name="Percent 48" xfId="337"/>
    <cellStyle name="Percent 49" xfId="338"/>
    <cellStyle name="Percent 5" xfId="339"/>
    <cellStyle name="Percent 50" xfId="340"/>
    <cellStyle name="Percent 51" xfId="341"/>
    <cellStyle name="Percent 52" xfId="342"/>
    <cellStyle name="Percent 53" xfId="343"/>
    <cellStyle name="Percent 54" xfId="344"/>
    <cellStyle name="Percent 55" xfId="345"/>
    <cellStyle name="Percent 56" xfId="346"/>
    <cellStyle name="Percent 57" xfId="347"/>
    <cellStyle name="Percent 58" xfId="348"/>
    <cellStyle name="Percent 59" xfId="349"/>
    <cellStyle name="Percent 6" xfId="350"/>
    <cellStyle name="Percent 60" xfId="351"/>
    <cellStyle name="Percent 61" xfId="352"/>
    <cellStyle name="Percent 62" xfId="353"/>
    <cellStyle name="Percent 63" xfId="354"/>
    <cellStyle name="Percent 64" xfId="355"/>
    <cellStyle name="Percent 65" xfId="356"/>
    <cellStyle name="Percent 66" xfId="357"/>
    <cellStyle name="Percent 67" xfId="358"/>
    <cellStyle name="Percent 68" xfId="359"/>
    <cellStyle name="Percent 69" xfId="360"/>
    <cellStyle name="Percent 7" xfId="361"/>
    <cellStyle name="Percent 70" xfId="362"/>
    <cellStyle name="Percent 71" xfId="363"/>
    <cellStyle name="Percent 72" xfId="364"/>
    <cellStyle name="Percent 73" xfId="365"/>
    <cellStyle name="Percent 74" xfId="366"/>
    <cellStyle name="Percent 75" xfId="367"/>
    <cellStyle name="Percent 76" xfId="368"/>
    <cellStyle name="Percent 77" xfId="369"/>
    <cellStyle name="Percent 8" xfId="370"/>
    <cellStyle name="Percent 9" xfId="371"/>
    <cellStyle name="Title" xfId="372"/>
    <cellStyle name="Title 2" xfId="373"/>
    <cellStyle name="Total" xfId="374"/>
    <cellStyle name="Warning Text"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57150</xdr:rowOff>
    </xdr:from>
    <xdr:to>
      <xdr:col>1</xdr:col>
      <xdr:colOff>1362075</xdr:colOff>
      <xdr:row>0</xdr:row>
      <xdr:rowOff>657225</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123825" y="57150"/>
          <a:ext cx="1333500"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K189"/>
  <sheetViews>
    <sheetView showGridLines="0" tabSelected="1" zoomScale="70" zoomScaleNormal="70" zoomScalePageLayoutView="0" workbookViewId="0" topLeftCell="A1">
      <pane xSplit="2" ySplit="9" topLeftCell="C10" activePane="bottomRight" state="frozen"/>
      <selection pane="topLeft" activeCell="A1" sqref="A1"/>
      <selection pane="topRight" activeCell="C1" sqref="C1"/>
      <selection pane="bottomLeft" activeCell="A12" sqref="A12"/>
      <selection pane="bottomRight" activeCell="C10" sqref="C10"/>
    </sheetView>
  </sheetViews>
  <sheetFormatPr defaultColWidth="9.140625" defaultRowHeight="15" outlineLevelCol="1"/>
  <cols>
    <col min="1" max="1" width="3.7109375" style="1" customWidth="1"/>
    <col min="2" max="2" width="44.7109375" style="0" customWidth="1"/>
    <col min="3" max="3" width="2.28125" style="10" customWidth="1"/>
    <col min="4" max="14" width="10.421875" style="0" hidden="1" customWidth="1" outlineLevel="1"/>
    <col min="15" max="15" width="13.8515625" style="5" customWidth="1" collapsed="1"/>
    <col min="16" max="16" width="11.00390625" style="32" customWidth="1"/>
    <col min="17" max="17" width="10.57421875" style="10" hidden="1" customWidth="1" outlineLevel="1"/>
    <col min="18" max="19" width="9.140625" style="0" hidden="1" customWidth="1" outlineLevel="1"/>
    <col min="20" max="20" width="9.140625" style="0" customWidth="1" collapsed="1"/>
    <col min="21" max="21" width="10.57421875" style="9" hidden="1" customWidth="1" outlineLevel="1"/>
    <col min="22" max="25" width="9.140625" style="0" hidden="1" customWidth="1" outlineLevel="1"/>
    <col min="26" max="26" width="9.57421875" style="0" customWidth="1" collapsed="1"/>
    <col min="27" max="27" width="10.57421875" style="10" customWidth="1"/>
    <col min="28" max="28" width="7.421875" style="65" customWidth="1"/>
    <col min="29" max="29" width="2.28125" style="10" customWidth="1"/>
    <col min="30" max="30" width="10.140625" style="10" hidden="1" customWidth="1" outlineLevel="1"/>
    <col min="31" max="34" width="10.140625" style="0" hidden="1" customWidth="1" outlineLevel="1"/>
    <col min="35" max="35" width="14.00390625" style="0" customWidth="1" collapsed="1"/>
    <col min="36" max="36" width="10.57421875" style="5" hidden="1" customWidth="1" outlineLevel="1"/>
    <col min="37" max="40" width="9.140625" style="0" hidden="1" customWidth="1" outlineLevel="1"/>
    <col min="41" max="41" width="10.421875" style="0" customWidth="1" collapsed="1"/>
    <col min="42" max="42" width="10.57421875" style="7" hidden="1" customWidth="1" outlineLevel="1"/>
    <col min="43" max="46" width="9.140625" style="0" hidden="1" customWidth="1" outlineLevel="1"/>
    <col min="47" max="47" width="9.140625" style="0" customWidth="1" collapsed="1"/>
    <col min="48" max="48" width="10.57421875" style="9" hidden="1" customWidth="1" outlineLevel="1"/>
    <col min="49" max="52" width="9.140625" style="0" hidden="1" customWidth="1" outlineLevel="1"/>
    <col min="53" max="53" width="9.140625" style="0" customWidth="1" collapsed="1"/>
    <col min="54" max="54" width="10.57421875" style="10" customWidth="1"/>
    <col min="55" max="55" width="7.421875" style="65" customWidth="1"/>
    <col min="56" max="56" width="2.28125" style="10" customWidth="1"/>
    <col min="57" max="57" width="10.7109375" style="10" hidden="1" customWidth="1" outlineLevel="1"/>
    <col min="58" max="59" width="10.7109375" style="0" hidden="1" customWidth="1" outlineLevel="1"/>
    <col min="60" max="61" width="10.7109375" style="10" hidden="1" customWidth="1" outlineLevel="1"/>
    <col min="62" max="62" width="10.7109375" style="32" hidden="1" customWidth="1" outlineLevel="1"/>
    <col min="63" max="63" width="14.57421875" style="10" customWidth="1" collapsed="1"/>
    <col min="64" max="64" width="10.57421875" style="0" hidden="1" customWidth="1" outlineLevel="1"/>
    <col min="65" max="65" width="9.140625" style="0" hidden="1" customWidth="1" outlineLevel="1"/>
    <col min="66" max="68" width="9.140625" style="32" hidden="1" customWidth="1" outlineLevel="1"/>
    <col min="69" max="69" width="9.28125" style="32"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9" hidden="1" customWidth="1" outlineLevel="1"/>
    <col min="78" max="81" width="9.140625" style="0" hidden="1" customWidth="1" outlineLevel="1"/>
    <col min="82" max="82" width="9.7109375" style="0" customWidth="1" collapsed="1"/>
    <col min="83" max="83" width="10.57421875" style="10" customWidth="1"/>
    <col min="84" max="84" width="7.421875" style="65" customWidth="1"/>
    <col min="85" max="85" width="2.28125" style="10" customWidth="1"/>
    <col min="86" max="88" width="9.140625" style="32" hidden="1" customWidth="1" outlineLevel="1"/>
    <col min="89" max="89" width="14.57421875" style="10" customWidth="1" collapsed="1"/>
    <col min="90" max="90" width="10.57421875" style="10" customWidth="1"/>
    <col min="91" max="91" width="10.57421875" style="10" hidden="1" customWidth="1" outlineLevel="1"/>
    <col min="92" max="92" width="8.57421875" style="10" hidden="1" customWidth="1" outlineLevel="1"/>
    <col min="93" max="93" width="8.57421875" style="32" hidden="1" customWidth="1" outlineLevel="1"/>
    <col min="94" max="94" width="8.57421875" style="10" customWidth="1" collapsed="1"/>
    <col min="95" max="95" width="10.57421875" style="10" hidden="1" customWidth="1" outlineLevel="1"/>
    <col min="96" max="107" width="9.140625" style="0" hidden="1" customWidth="1" outlineLevel="1"/>
    <col min="108" max="111" width="9.140625" style="32" hidden="1" customWidth="1" outlineLevel="1"/>
    <col min="112" max="112" width="10.8515625" style="0" customWidth="1" collapsed="1"/>
    <col min="113" max="113" width="10.57421875" style="0" customWidth="1"/>
    <col min="114" max="114" width="7.421875" style="65" customWidth="1"/>
    <col min="115" max="115" width="4.140625" style="0" customWidth="1"/>
  </cols>
  <sheetData>
    <row r="1" spans="1:115" s="10" customFormat="1" ht="66" customHeight="1">
      <c r="A1" s="32"/>
      <c r="B1" s="32"/>
      <c r="C1" s="43"/>
      <c r="D1" s="32"/>
      <c r="E1" s="32"/>
      <c r="F1" s="32"/>
      <c r="G1" s="32"/>
      <c r="H1" s="32"/>
      <c r="I1" s="32"/>
      <c r="J1" s="32"/>
      <c r="K1" s="32"/>
      <c r="L1" s="32"/>
      <c r="M1" s="32"/>
      <c r="N1" s="32"/>
      <c r="O1" s="32"/>
      <c r="P1" s="32"/>
      <c r="Q1" s="32"/>
      <c r="R1" s="32"/>
      <c r="S1" s="32"/>
      <c r="T1" s="32"/>
      <c r="U1" s="32"/>
      <c r="V1" s="32"/>
      <c r="W1" s="32"/>
      <c r="X1" s="32"/>
      <c r="Y1" s="32"/>
      <c r="Z1" s="32"/>
      <c r="AA1" s="32"/>
      <c r="AB1" s="65"/>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65"/>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65"/>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65"/>
      <c r="DK1" s="32"/>
    </row>
    <row r="2" spans="1:115" ht="26.25" customHeight="1">
      <c r="A2" s="32"/>
      <c r="B2" s="17" t="s">
        <v>0</v>
      </c>
      <c r="C2" s="1"/>
      <c r="D2" s="1"/>
      <c r="E2" s="1"/>
      <c r="F2" s="1"/>
      <c r="G2" s="1"/>
      <c r="H2" s="1"/>
      <c r="I2" s="1"/>
      <c r="J2" s="1"/>
      <c r="K2" s="1"/>
      <c r="L2" s="1"/>
      <c r="M2" s="32"/>
      <c r="N2" s="32"/>
      <c r="O2" s="32"/>
      <c r="Q2" s="32"/>
      <c r="R2" s="32"/>
      <c r="S2" s="32"/>
      <c r="T2" s="32"/>
      <c r="U2" s="32"/>
      <c r="V2" s="32"/>
      <c r="W2" s="32"/>
      <c r="X2" s="32"/>
      <c r="Y2" s="32"/>
      <c r="Z2" s="32"/>
      <c r="AA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D2" s="32"/>
      <c r="BE2" s="32"/>
      <c r="BF2" s="32"/>
      <c r="BG2" s="32"/>
      <c r="BH2" s="32"/>
      <c r="BI2" s="32"/>
      <c r="BK2" s="32"/>
      <c r="BL2" s="32"/>
      <c r="BM2" s="32"/>
      <c r="BR2" s="32"/>
      <c r="BS2" s="32"/>
      <c r="BT2" s="32"/>
      <c r="BU2" s="32"/>
      <c r="BV2" s="32"/>
      <c r="BW2" s="32"/>
      <c r="BX2" s="32"/>
      <c r="BY2" s="32"/>
      <c r="BZ2" s="32"/>
      <c r="CA2" s="32"/>
      <c r="CB2" s="32"/>
      <c r="CC2" s="32"/>
      <c r="CD2" s="32"/>
      <c r="CE2" s="32"/>
      <c r="CG2" s="32"/>
      <c r="CK2" s="32"/>
      <c r="CL2" s="32"/>
      <c r="CM2" s="32"/>
      <c r="CN2" s="32"/>
      <c r="CP2" s="32"/>
      <c r="CQ2" s="32"/>
      <c r="CR2" s="32"/>
      <c r="CS2" s="32"/>
      <c r="CT2" s="32"/>
      <c r="CU2" s="32"/>
      <c r="CV2" s="32"/>
      <c r="CW2" s="32"/>
      <c r="CX2" s="32"/>
      <c r="CY2" s="32"/>
      <c r="CZ2" s="32"/>
      <c r="DA2" s="32"/>
      <c r="DB2" s="32"/>
      <c r="DC2" s="32"/>
      <c r="DH2" s="32"/>
      <c r="DI2" s="32"/>
      <c r="DK2" s="32"/>
    </row>
    <row r="3" spans="1:115" ht="18.75">
      <c r="A3" s="32"/>
      <c r="B3" s="19" t="s">
        <v>163</v>
      </c>
      <c r="C3" s="3"/>
      <c r="D3" s="1"/>
      <c r="E3" s="1"/>
      <c r="F3" s="1"/>
      <c r="G3" s="1"/>
      <c r="H3" s="1"/>
      <c r="I3" s="1"/>
      <c r="J3" s="1"/>
      <c r="K3" s="1"/>
      <c r="L3" s="1"/>
      <c r="M3" s="32"/>
      <c r="N3" s="32"/>
      <c r="O3" s="32"/>
      <c r="Q3" s="32"/>
      <c r="R3" s="32"/>
      <c r="S3" s="32"/>
      <c r="T3" s="32"/>
      <c r="U3" s="32"/>
      <c r="V3" s="32"/>
      <c r="W3" s="32"/>
      <c r="X3" s="32"/>
      <c r="Y3" s="32"/>
      <c r="Z3" s="32"/>
      <c r="AA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D3" s="32"/>
      <c r="BE3" s="32"/>
      <c r="BF3" s="32"/>
      <c r="BG3" s="32"/>
      <c r="BH3" s="32"/>
      <c r="BI3" s="32"/>
      <c r="BK3" s="32"/>
      <c r="BL3" s="32"/>
      <c r="BM3" s="32"/>
      <c r="BR3" s="32"/>
      <c r="BS3" s="32"/>
      <c r="BT3" s="32"/>
      <c r="BU3" s="32"/>
      <c r="BV3" s="32"/>
      <c r="BW3" s="32"/>
      <c r="BX3" s="32"/>
      <c r="BY3" s="32"/>
      <c r="BZ3" s="32"/>
      <c r="CA3" s="32"/>
      <c r="CB3" s="32"/>
      <c r="CC3" s="32"/>
      <c r="CD3" s="32"/>
      <c r="CE3" s="32"/>
      <c r="CG3" s="32"/>
      <c r="CK3" s="32"/>
      <c r="CL3" s="32"/>
      <c r="CM3" s="32"/>
      <c r="CN3" s="32"/>
      <c r="CP3" s="32"/>
      <c r="CQ3" s="32"/>
      <c r="CR3" s="32"/>
      <c r="CS3" s="32"/>
      <c r="CT3" s="32"/>
      <c r="CU3" s="32"/>
      <c r="CV3" s="32"/>
      <c r="CW3" s="32"/>
      <c r="CX3" s="32"/>
      <c r="CY3" s="32"/>
      <c r="CZ3" s="32"/>
      <c r="DA3" s="32"/>
      <c r="DB3" s="32"/>
      <c r="DC3" s="32"/>
      <c r="DH3" s="32"/>
      <c r="DI3" s="32"/>
      <c r="DK3" s="32"/>
    </row>
    <row r="4" spans="1:115" ht="21">
      <c r="A4" s="32"/>
      <c r="B4" s="2" t="s">
        <v>1</v>
      </c>
      <c r="C4" s="3"/>
      <c r="D4" s="1"/>
      <c r="E4" s="1"/>
      <c r="F4" s="1"/>
      <c r="G4" s="1"/>
      <c r="H4" s="1"/>
      <c r="I4" s="1"/>
      <c r="J4" s="1"/>
      <c r="K4" s="1"/>
      <c r="L4" s="1"/>
      <c r="M4" s="32"/>
      <c r="N4" s="32"/>
      <c r="O4" s="32"/>
      <c r="Q4" s="32"/>
      <c r="R4" s="32"/>
      <c r="S4" s="32"/>
      <c r="T4" s="32"/>
      <c r="U4" s="32"/>
      <c r="V4" s="32"/>
      <c r="W4" s="32"/>
      <c r="X4" s="32"/>
      <c r="Y4" s="32"/>
      <c r="Z4" s="32"/>
      <c r="AA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D4" s="32"/>
      <c r="BE4" s="32"/>
      <c r="BF4" s="32"/>
      <c r="BG4" s="32"/>
      <c r="BH4" s="32"/>
      <c r="BI4" s="32"/>
      <c r="BK4" s="32"/>
      <c r="BL4" s="32"/>
      <c r="BM4" s="32"/>
      <c r="BR4" s="32"/>
      <c r="BS4" s="32"/>
      <c r="BT4" s="32"/>
      <c r="BU4" s="32"/>
      <c r="BV4" s="32"/>
      <c r="BW4" s="32"/>
      <c r="BX4" s="32"/>
      <c r="BY4" s="32"/>
      <c r="BZ4" s="32"/>
      <c r="CA4" s="32"/>
      <c r="CB4" s="32"/>
      <c r="CC4" s="32"/>
      <c r="CD4" s="32"/>
      <c r="CE4" s="32"/>
      <c r="CG4" s="32"/>
      <c r="CK4" s="32"/>
      <c r="CL4" s="32"/>
      <c r="CM4" s="32"/>
      <c r="CN4" s="32"/>
      <c r="CP4" s="32"/>
      <c r="CQ4" s="32"/>
      <c r="CR4" s="32"/>
      <c r="CS4" s="32"/>
      <c r="CT4" s="32"/>
      <c r="CU4" s="32"/>
      <c r="CV4" s="32"/>
      <c r="CW4" s="32"/>
      <c r="CX4" s="32"/>
      <c r="CY4" s="32"/>
      <c r="CZ4" s="32"/>
      <c r="DA4" s="32"/>
      <c r="DB4" s="32"/>
      <c r="DC4" s="32"/>
      <c r="DH4" s="32"/>
      <c r="DI4" s="32"/>
      <c r="DK4" s="32"/>
    </row>
    <row r="5" spans="2:114" s="32" customFormat="1" ht="15.75">
      <c r="B5" s="2"/>
      <c r="C5" s="3"/>
      <c r="D5" s="1"/>
      <c r="E5" s="1"/>
      <c r="F5" s="1"/>
      <c r="G5" s="1"/>
      <c r="H5" s="1"/>
      <c r="I5" s="1"/>
      <c r="J5" s="1"/>
      <c r="K5" s="1"/>
      <c r="L5" s="1"/>
      <c r="AB5" s="65"/>
      <c r="BC5" s="65"/>
      <c r="CF5" s="65"/>
      <c r="DJ5" s="65"/>
    </row>
    <row r="6" spans="1:115" ht="26.25">
      <c r="A6" s="32"/>
      <c r="B6" s="202" t="s">
        <v>2</v>
      </c>
      <c r="C6" s="1"/>
      <c r="D6" s="194" t="s">
        <v>3</v>
      </c>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76"/>
      <c r="DK6" s="32"/>
    </row>
    <row r="7" spans="2:114" s="37" customFormat="1" ht="18.75" customHeight="1" thickBot="1">
      <c r="B7" s="203"/>
      <c r="C7" s="29"/>
      <c r="D7" s="185" t="s">
        <v>4</v>
      </c>
      <c r="E7" s="185"/>
      <c r="F7" s="185"/>
      <c r="G7" s="185"/>
      <c r="H7" s="185"/>
      <c r="I7" s="185"/>
      <c r="J7" s="185"/>
      <c r="K7" s="185"/>
      <c r="L7" s="185"/>
      <c r="M7" s="185"/>
      <c r="N7" s="185"/>
      <c r="O7" s="185"/>
      <c r="P7" s="185"/>
      <c r="Q7" s="185"/>
      <c r="R7" s="185"/>
      <c r="S7" s="185"/>
      <c r="T7" s="185"/>
      <c r="U7" s="185"/>
      <c r="V7" s="185"/>
      <c r="W7" s="185"/>
      <c r="X7" s="185"/>
      <c r="Y7" s="185"/>
      <c r="Z7" s="185"/>
      <c r="AA7" s="186"/>
      <c r="AB7" s="186"/>
      <c r="AC7" s="28"/>
      <c r="AD7" s="185" t="s">
        <v>5</v>
      </c>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27"/>
      <c r="BE7" s="185" t="s">
        <v>6</v>
      </c>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H7" s="186" t="s">
        <v>7</v>
      </c>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row>
    <row r="8" spans="1:115" s="10" customFormat="1" ht="33.75" customHeight="1">
      <c r="A8" s="32"/>
      <c r="B8" s="203"/>
      <c r="C8" s="1"/>
      <c r="D8" s="175" t="s">
        <v>8</v>
      </c>
      <c r="E8" s="175"/>
      <c r="F8" s="175"/>
      <c r="G8" s="175"/>
      <c r="H8" s="175"/>
      <c r="I8" s="175"/>
      <c r="J8" s="175"/>
      <c r="K8" s="175"/>
      <c r="L8" s="175"/>
      <c r="M8" s="175"/>
      <c r="N8" s="175"/>
      <c r="O8" s="176"/>
      <c r="P8" s="38" t="s">
        <v>9</v>
      </c>
      <c r="Q8" s="182" t="s">
        <v>10</v>
      </c>
      <c r="R8" s="183"/>
      <c r="S8" s="183"/>
      <c r="T8" s="184"/>
      <c r="U8" s="182" t="s">
        <v>11</v>
      </c>
      <c r="V8" s="183"/>
      <c r="W8" s="183"/>
      <c r="X8" s="183"/>
      <c r="Y8" s="183"/>
      <c r="Z8" s="184"/>
      <c r="AA8" s="180" t="s">
        <v>12</v>
      </c>
      <c r="AB8" s="187" t="s">
        <v>13</v>
      </c>
      <c r="AC8" s="25"/>
      <c r="AD8" s="175" t="s">
        <v>8</v>
      </c>
      <c r="AE8" s="175"/>
      <c r="AF8" s="175"/>
      <c r="AG8" s="175"/>
      <c r="AH8" s="175"/>
      <c r="AI8" s="176"/>
      <c r="AJ8" s="174" t="s">
        <v>9</v>
      </c>
      <c r="AK8" s="175"/>
      <c r="AL8" s="175"/>
      <c r="AM8" s="175"/>
      <c r="AN8" s="175"/>
      <c r="AO8" s="176"/>
      <c r="AP8" s="182" t="s">
        <v>10</v>
      </c>
      <c r="AQ8" s="183"/>
      <c r="AR8" s="183"/>
      <c r="AS8" s="183"/>
      <c r="AT8" s="183"/>
      <c r="AU8" s="184"/>
      <c r="AV8" s="182" t="s">
        <v>11</v>
      </c>
      <c r="AW8" s="183"/>
      <c r="AX8" s="183"/>
      <c r="AY8" s="183"/>
      <c r="AZ8" s="183"/>
      <c r="BA8" s="184"/>
      <c r="BB8" s="180" t="s">
        <v>12</v>
      </c>
      <c r="BC8" s="187" t="s">
        <v>13</v>
      </c>
      <c r="BD8" s="25"/>
      <c r="BE8" s="175" t="s">
        <v>14</v>
      </c>
      <c r="BF8" s="175"/>
      <c r="BG8" s="175"/>
      <c r="BH8" s="175"/>
      <c r="BI8" s="175"/>
      <c r="BJ8" s="175"/>
      <c r="BK8" s="176"/>
      <c r="BL8" s="174" t="s">
        <v>15</v>
      </c>
      <c r="BM8" s="175"/>
      <c r="BN8" s="175"/>
      <c r="BO8" s="175"/>
      <c r="BP8" s="175"/>
      <c r="BQ8" s="175"/>
      <c r="BR8" s="176"/>
      <c r="BS8" s="182" t="s">
        <v>10</v>
      </c>
      <c r="BT8" s="183"/>
      <c r="BU8" s="183"/>
      <c r="BV8" s="183"/>
      <c r="BW8" s="183"/>
      <c r="BX8" s="184"/>
      <c r="BY8" s="182" t="s">
        <v>123</v>
      </c>
      <c r="BZ8" s="183"/>
      <c r="CA8" s="183"/>
      <c r="CB8" s="183"/>
      <c r="CC8" s="183"/>
      <c r="CD8" s="184"/>
      <c r="CE8" s="180" t="s">
        <v>12</v>
      </c>
      <c r="CF8" s="187" t="s">
        <v>13</v>
      </c>
      <c r="CG8" s="25"/>
      <c r="CH8" s="175" t="s">
        <v>8</v>
      </c>
      <c r="CI8" s="175"/>
      <c r="CJ8" s="175"/>
      <c r="CK8" s="176"/>
      <c r="CL8" s="31" t="s">
        <v>9</v>
      </c>
      <c r="CM8" s="182" t="s">
        <v>10</v>
      </c>
      <c r="CN8" s="183"/>
      <c r="CO8" s="183"/>
      <c r="CP8" s="184"/>
      <c r="CQ8" s="182" t="s">
        <v>16</v>
      </c>
      <c r="CR8" s="183"/>
      <c r="CS8" s="183"/>
      <c r="CT8" s="183"/>
      <c r="CU8" s="183"/>
      <c r="CV8" s="183"/>
      <c r="CW8" s="183"/>
      <c r="CX8" s="183"/>
      <c r="CY8" s="183"/>
      <c r="CZ8" s="183"/>
      <c r="DA8" s="183"/>
      <c r="DB8" s="183"/>
      <c r="DC8" s="183"/>
      <c r="DD8" s="183"/>
      <c r="DE8" s="183"/>
      <c r="DF8" s="183"/>
      <c r="DG8" s="183"/>
      <c r="DH8" s="184"/>
      <c r="DI8" s="180" t="s">
        <v>12</v>
      </c>
      <c r="DJ8" s="187" t="s">
        <v>13</v>
      </c>
      <c r="DK8" s="32"/>
    </row>
    <row r="9" spans="1:115" s="10" customFormat="1" ht="18" customHeight="1">
      <c r="A9" s="32"/>
      <c r="B9" s="203"/>
      <c r="C9" s="1"/>
      <c r="D9" s="30">
        <v>2000</v>
      </c>
      <c r="E9" s="30">
        <v>2001</v>
      </c>
      <c r="F9" s="30">
        <v>2002</v>
      </c>
      <c r="G9" s="30">
        <v>2003</v>
      </c>
      <c r="H9" s="30">
        <v>2004</v>
      </c>
      <c r="I9" s="30">
        <v>2005</v>
      </c>
      <c r="J9" s="30">
        <v>2006</v>
      </c>
      <c r="K9" s="30">
        <v>2007</v>
      </c>
      <c r="L9" s="30">
        <v>2008</v>
      </c>
      <c r="M9" s="30">
        <v>2009</v>
      </c>
      <c r="N9" s="30">
        <v>2010</v>
      </c>
      <c r="O9" s="119" t="s">
        <v>17</v>
      </c>
      <c r="P9" s="24" t="s">
        <v>17</v>
      </c>
      <c r="Q9" s="23">
        <v>2008</v>
      </c>
      <c r="R9" s="30">
        <v>2009</v>
      </c>
      <c r="S9" s="30">
        <v>2010</v>
      </c>
      <c r="T9" s="119" t="s">
        <v>17</v>
      </c>
      <c r="U9" s="23">
        <v>2006</v>
      </c>
      <c r="V9" s="30">
        <v>2007</v>
      </c>
      <c r="W9" s="30">
        <v>2008</v>
      </c>
      <c r="X9" s="30">
        <v>2009</v>
      </c>
      <c r="Y9" s="30">
        <v>2010</v>
      </c>
      <c r="Z9" s="118" t="s">
        <v>17</v>
      </c>
      <c r="AA9" s="181"/>
      <c r="AB9" s="188"/>
      <c r="AC9" s="22"/>
      <c r="AD9" s="30">
        <v>2011</v>
      </c>
      <c r="AE9" s="30">
        <v>2012</v>
      </c>
      <c r="AF9" s="30">
        <v>2013</v>
      </c>
      <c r="AG9" s="30">
        <v>2014</v>
      </c>
      <c r="AH9" s="30">
        <v>2015</v>
      </c>
      <c r="AI9" s="119" t="s">
        <v>17</v>
      </c>
      <c r="AJ9" s="23">
        <v>2011</v>
      </c>
      <c r="AK9" s="30">
        <v>2012</v>
      </c>
      <c r="AL9" s="30">
        <v>2013</v>
      </c>
      <c r="AM9" s="30">
        <v>2014</v>
      </c>
      <c r="AN9" s="30">
        <v>2015</v>
      </c>
      <c r="AO9" s="119" t="s">
        <v>17</v>
      </c>
      <c r="AP9" s="23">
        <v>2011</v>
      </c>
      <c r="AQ9" s="30">
        <v>2012</v>
      </c>
      <c r="AR9" s="30">
        <v>2013</v>
      </c>
      <c r="AS9" s="30">
        <v>2014</v>
      </c>
      <c r="AT9" s="30">
        <v>2015</v>
      </c>
      <c r="AU9" s="119" t="s">
        <v>17</v>
      </c>
      <c r="AV9" s="23">
        <v>2011</v>
      </c>
      <c r="AW9" s="30">
        <v>2012</v>
      </c>
      <c r="AX9" s="30">
        <v>2013</v>
      </c>
      <c r="AY9" s="30">
        <v>2014</v>
      </c>
      <c r="AZ9" s="30">
        <v>2015</v>
      </c>
      <c r="BA9" s="119" t="s">
        <v>17</v>
      </c>
      <c r="BB9" s="181"/>
      <c r="BC9" s="188"/>
      <c r="BD9" s="22"/>
      <c r="BE9" s="30">
        <v>2016</v>
      </c>
      <c r="BF9" s="30">
        <v>2017</v>
      </c>
      <c r="BG9" s="30">
        <v>2018</v>
      </c>
      <c r="BH9" s="30">
        <v>2019</v>
      </c>
      <c r="BI9" s="30">
        <v>2020</v>
      </c>
      <c r="BJ9" s="30" t="s">
        <v>18</v>
      </c>
      <c r="BK9" s="119" t="s">
        <v>17</v>
      </c>
      <c r="BL9" s="23">
        <v>2016</v>
      </c>
      <c r="BM9" s="30">
        <v>2017</v>
      </c>
      <c r="BN9" s="30">
        <v>2018</v>
      </c>
      <c r="BO9" s="30">
        <v>2019</v>
      </c>
      <c r="BP9" s="30">
        <v>2020</v>
      </c>
      <c r="BQ9" s="30" t="s">
        <v>18</v>
      </c>
      <c r="BR9" s="119" t="s">
        <v>17</v>
      </c>
      <c r="BS9" s="23">
        <v>2016</v>
      </c>
      <c r="BT9" s="30">
        <v>2017</v>
      </c>
      <c r="BU9" s="30">
        <v>2018</v>
      </c>
      <c r="BV9" s="30">
        <v>2019</v>
      </c>
      <c r="BW9" s="30">
        <v>2020</v>
      </c>
      <c r="BX9" s="119" t="s">
        <v>17</v>
      </c>
      <c r="BY9" s="23">
        <v>2016</v>
      </c>
      <c r="BZ9" s="30">
        <v>2017</v>
      </c>
      <c r="CA9" s="30">
        <v>2018</v>
      </c>
      <c r="CB9" s="30">
        <v>2019</v>
      </c>
      <c r="CC9" s="30">
        <v>2020</v>
      </c>
      <c r="CD9" s="119" t="s">
        <v>17</v>
      </c>
      <c r="CE9" s="181"/>
      <c r="CF9" s="188"/>
      <c r="CG9" s="22"/>
      <c r="CH9" s="30">
        <v>2021</v>
      </c>
      <c r="CI9" s="30">
        <v>2022</v>
      </c>
      <c r="CJ9" s="30" t="s">
        <v>116</v>
      </c>
      <c r="CK9" s="119" t="s">
        <v>17</v>
      </c>
      <c r="CL9" s="24" t="s">
        <v>17</v>
      </c>
      <c r="CM9" s="23">
        <v>2021</v>
      </c>
      <c r="CN9" s="30">
        <v>2022</v>
      </c>
      <c r="CO9" s="30">
        <v>2023</v>
      </c>
      <c r="CP9" s="119" t="s">
        <v>17</v>
      </c>
      <c r="CQ9" s="23">
        <v>2021</v>
      </c>
      <c r="CR9" s="30">
        <v>2022</v>
      </c>
      <c r="CS9" s="30">
        <v>2023</v>
      </c>
      <c r="CT9" s="30">
        <v>2024</v>
      </c>
      <c r="CU9" s="30">
        <v>2025</v>
      </c>
      <c r="CV9" s="30">
        <v>2026</v>
      </c>
      <c r="CW9" s="30">
        <v>2027</v>
      </c>
      <c r="CX9" s="30">
        <v>2028</v>
      </c>
      <c r="CY9" s="30">
        <v>2029</v>
      </c>
      <c r="CZ9" s="30">
        <v>2030</v>
      </c>
      <c r="DA9" s="30">
        <v>2031</v>
      </c>
      <c r="DB9" s="30">
        <v>2032</v>
      </c>
      <c r="DC9" s="30">
        <v>2033</v>
      </c>
      <c r="DD9" s="30">
        <v>2034</v>
      </c>
      <c r="DE9" s="30">
        <v>2035</v>
      </c>
      <c r="DF9" s="30">
        <v>2036</v>
      </c>
      <c r="DG9" s="30">
        <v>2037</v>
      </c>
      <c r="DH9" s="119" t="s">
        <v>17</v>
      </c>
      <c r="DI9" s="181"/>
      <c r="DJ9" s="188"/>
      <c r="DK9" s="32"/>
    </row>
    <row r="10" spans="1:115" ht="30">
      <c r="A10" s="32"/>
      <c r="B10" s="14" t="s">
        <v>19</v>
      </c>
      <c r="C10" s="1"/>
      <c r="D10" s="39"/>
      <c r="E10" s="39"/>
      <c r="F10" s="39"/>
      <c r="G10" s="39"/>
      <c r="H10" s="39"/>
      <c r="I10" s="39"/>
      <c r="J10" s="39"/>
      <c r="K10" s="39"/>
      <c r="L10" s="39"/>
      <c r="M10" s="39"/>
      <c r="N10" s="39"/>
      <c r="O10" s="34"/>
      <c r="P10" s="34"/>
      <c r="Q10" s="39"/>
      <c r="R10" s="39"/>
      <c r="S10" s="39"/>
      <c r="T10" s="34"/>
      <c r="U10" s="39"/>
      <c r="V10" s="39"/>
      <c r="W10" s="39"/>
      <c r="X10" s="39"/>
      <c r="Y10" s="39"/>
      <c r="Z10" s="34"/>
      <c r="AA10" s="34"/>
      <c r="AB10" s="66"/>
      <c r="AC10" s="35"/>
      <c r="AD10" s="39"/>
      <c r="AE10" s="39"/>
      <c r="AF10" s="39"/>
      <c r="AG10" s="39"/>
      <c r="AH10" s="39"/>
      <c r="AI10" s="34"/>
      <c r="AJ10" s="39"/>
      <c r="AK10" s="39"/>
      <c r="AL10" s="39"/>
      <c r="AM10" s="39"/>
      <c r="AN10" s="39"/>
      <c r="AO10" s="34"/>
      <c r="AP10" s="39"/>
      <c r="AQ10" s="39"/>
      <c r="AR10" s="39"/>
      <c r="AS10" s="39"/>
      <c r="AT10" s="39"/>
      <c r="AU10" s="34"/>
      <c r="AV10" s="39"/>
      <c r="AW10" s="39"/>
      <c r="AX10" s="39"/>
      <c r="AY10" s="39"/>
      <c r="AZ10" s="39"/>
      <c r="BA10" s="34"/>
      <c r="BB10" s="34"/>
      <c r="BC10" s="66"/>
      <c r="BD10" s="35"/>
      <c r="BE10" s="39"/>
      <c r="BF10" s="39"/>
      <c r="BG10" s="39"/>
      <c r="BH10" s="39"/>
      <c r="BI10" s="39"/>
      <c r="BJ10" s="39"/>
      <c r="BK10" s="34"/>
      <c r="BL10" s="39"/>
      <c r="BM10" s="39"/>
      <c r="BN10" s="39"/>
      <c r="BO10" s="39"/>
      <c r="BP10" s="39"/>
      <c r="BQ10" s="39"/>
      <c r="BR10" s="34"/>
      <c r="BS10" s="39"/>
      <c r="BT10" s="39"/>
      <c r="BU10" s="39"/>
      <c r="BV10" s="39"/>
      <c r="BW10" s="39"/>
      <c r="BX10" s="34"/>
      <c r="BY10" s="39"/>
      <c r="BZ10" s="39"/>
      <c r="CA10" s="39"/>
      <c r="CB10" s="39"/>
      <c r="CC10" s="39"/>
      <c r="CD10" s="34"/>
      <c r="CE10" s="34"/>
      <c r="CF10" s="66"/>
      <c r="CG10" s="35"/>
      <c r="CH10" s="39"/>
      <c r="CI10" s="39"/>
      <c r="CJ10" s="39"/>
      <c r="CK10" s="34"/>
      <c r="CL10" s="34"/>
      <c r="CM10" s="39"/>
      <c r="CN10" s="39"/>
      <c r="CO10" s="39"/>
      <c r="CP10" s="34"/>
      <c r="CQ10" s="39"/>
      <c r="CR10" s="39"/>
      <c r="CS10" s="39"/>
      <c r="CT10" s="39"/>
      <c r="CU10" s="39"/>
      <c r="CV10" s="39"/>
      <c r="CW10" s="39"/>
      <c r="CX10" s="39"/>
      <c r="CY10" s="39"/>
      <c r="CZ10" s="39"/>
      <c r="DA10" s="39"/>
      <c r="DB10" s="39"/>
      <c r="DC10" s="39"/>
      <c r="DD10" s="39"/>
      <c r="DE10" s="39"/>
      <c r="DF10" s="39"/>
      <c r="DG10" s="39"/>
      <c r="DH10" s="34"/>
      <c r="DI10" s="34"/>
      <c r="DJ10" s="66"/>
      <c r="DK10" s="32"/>
    </row>
    <row r="11" spans="1:115" ht="15.75" customHeight="1">
      <c r="A11" s="42"/>
      <c r="B11" s="15" t="s">
        <v>20</v>
      </c>
      <c r="C11" s="1"/>
      <c r="D11" s="41"/>
      <c r="E11" s="41"/>
      <c r="F11" s="41"/>
      <c r="G11" s="41"/>
      <c r="H11" s="41"/>
      <c r="I11" s="41"/>
      <c r="J11" s="41">
        <v>5</v>
      </c>
      <c r="K11" s="41">
        <v>5</v>
      </c>
      <c r="L11" s="41">
        <v>5</v>
      </c>
      <c r="M11" s="41">
        <v>5</v>
      </c>
      <c r="N11" s="41">
        <v>8.6</v>
      </c>
      <c r="O11" s="36">
        <f>SUM(D11:N11)</f>
        <v>28.6</v>
      </c>
      <c r="P11" s="36"/>
      <c r="Q11" s="41"/>
      <c r="R11" s="41"/>
      <c r="S11" s="41"/>
      <c r="T11" s="36">
        <f>SUM(Q11:S11)</f>
        <v>0</v>
      </c>
      <c r="U11" s="41"/>
      <c r="V11" s="41"/>
      <c r="W11" s="41"/>
      <c r="X11" s="41"/>
      <c r="Y11" s="41"/>
      <c r="Z11" s="36">
        <f>SUM(U11:Y11)</f>
        <v>0</v>
      </c>
      <c r="AA11" s="36">
        <f>SUM(O11,P11,T11,Z11)</f>
        <v>28.6</v>
      </c>
      <c r="AB11" s="67">
        <f aca="true" t="shared" si="0" ref="AB11:AB40">IF(AA11=0,"",AA11/$AA$67)</f>
        <v>0.006819220786072265</v>
      </c>
      <c r="AC11" s="35"/>
      <c r="AD11" s="41">
        <v>48.843999999999994</v>
      </c>
      <c r="AE11" s="41">
        <v>77.0955</v>
      </c>
      <c r="AF11" s="41">
        <v>73.463</v>
      </c>
      <c r="AG11" s="41">
        <v>42.825</v>
      </c>
      <c r="AH11" s="41"/>
      <c r="AI11" s="36">
        <f>SUM(AD11:AH11)</f>
        <v>242.22749999999996</v>
      </c>
      <c r="AJ11" s="41"/>
      <c r="AK11" s="41"/>
      <c r="AL11" s="41"/>
      <c r="AM11" s="41"/>
      <c r="AN11" s="41"/>
      <c r="AO11" s="36">
        <f>SUM(AJ11:AN11)</f>
        <v>0</v>
      </c>
      <c r="AP11" s="41"/>
      <c r="AQ11" s="41"/>
      <c r="AR11" s="41"/>
      <c r="AS11" s="41"/>
      <c r="AT11" s="41"/>
      <c r="AU11" s="36">
        <f>SUM(AP11:AT11)</f>
        <v>0</v>
      </c>
      <c r="AV11" s="41">
        <v>2.946415</v>
      </c>
      <c r="AW11" s="41">
        <v>4.739462</v>
      </c>
      <c r="AX11" s="41">
        <v>4.52863475</v>
      </c>
      <c r="AY11" s="41">
        <v>4.27665975</v>
      </c>
      <c r="AZ11" s="41">
        <v>11.67831125</v>
      </c>
      <c r="BA11" s="36">
        <f>SUM(AV11:AZ11)</f>
        <v>28.16948275</v>
      </c>
      <c r="BB11" s="36">
        <f>SUM(AI11,AO11,AU11,BA11)</f>
        <v>270.39698274999995</v>
      </c>
      <c r="BC11" s="67">
        <f aca="true" t="shared" si="1" ref="BC11:BC40">IF(BB11=0,"",BB11/$BB$67)</f>
        <v>0.03637550444475058</v>
      </c>
      <c r="BD11" s="35"/>
      <c r="BE11" s="41">
        <v>37.579125</v>
      </c>
      <c r="BF11" s="41">
        <v>1.852</v>
      </c>
      <c r="BG11" s="41">
        <v>13.65175</v>
      </c>
      <c r="BH11" s="41">
        <v>42.7227875</v>
      </c>
      <c r="BI11" s="41">
        <v>62.261874999999996</v>
      </c>
      <c r="BJ11" s="41"/>
      <c r="BK11" s="36">
        <f aca="true" t="shared" si="2" ref="BK11:BK39">SUM(BE11:BJ11)</f>
        <v>158.0675375</v>
      </c>
      <c r="BL11" s="41"/>
      <c r="BM11" s="41"/>
      <c r="BN11" s="41"/>
      <c r="BO11" s="41"/>
      <c r="BP11" s="41"/>
      <c r="BQ11" s="41"/>
      <c r="BR11" s="36">
        <f aca="true" t="shared" si="3" ref="BR11:BR39">SUM(BL11:BQ11)</f>
        <v>0</v>
      </c>
      <c r="BS11" s="41"/>
      <c r="BT11" s="41"/>
      <c r="BU11" s="41"/>
      <c r="BV11" s="41"/>
      <c r="BW11" s="41"/>
      <c r="BX11" s="36">
        <f>SUM(BS11:BW11)</f>
        <v>0</v>
      </c>
      <c r="BY11" s="41">
        <v>16.53048881892</v>
      </c>
      <c r="BZ11" s="41">
        <v>15.943245025</v>
      </c>
      <c r="CA11" s="41">
        <v>15.391856935</v>
      </c>
      <c r="CB11" s="41">
        <v>14.692679324999999</v>
      </c>
      <c r="CC11" s="41">
        <v>20.3509</v>
      </c>
      <c r="CD11" s="36">
        <f aca="true" t="shared" si="4" ref="CD11:CD39">SUM(BY11:CC11)</f>
        <v>82.90917010392</v>
      </c>
      <c r="CE11" s="36">
        <f aca="true" t="shared" si="5" ref="CE11:CE39">SUM(BK11,BR11,BX11,CD11)</f>
        <v>240.97670760391998</v>
      </c>
      <c r="CF11" s="67">
        <f aca="true" t="shared" si="6" ref="CF11:CF40">IF(CE11=0,"",CE11/$CE$67)</f>
        <v>0.02592318443743032</v>
      </c>
      <c r="CG11" s="35"/>
      <c r="CH11" s="41"/>
      <c r="CI11" s="41"/>
      <c r="CJ11" s="41"/>
      <c r="CK11" s="36">
        <f>SUM(CH11:CJ11)</f>
        <v>0</v>
      </c>
      <c r="CL11" s="36"/>
      <c r="CM11" s="41"/>
      <c r="CN11" s="41"/>
      <c r="CO11" s="41"/>
      <c r="CP11" s="36">
        <f>SUM(CM11:CO11)</f>
        <v>0</v>
      </c>
      <c r="CQ11" s="41">
        <v>14.8509</v>
      </c>
      <c r="CR11" s="41">
        <v>14.8509</v>
      </c>
      <c r="CS11" s="41">
        <v>14.8509</v>
      </c>
      <c r="CT11" s="41">
        <v>14.8509</v>
      </c>
      <c r="CU11" s="41">
        <v>14.8509</v>
      </c>
      <c r="CV11" s="41">
        <v>14.8509</v>
      </c>
      <c r="CW11" s="41">
        <v>14.8509</v>
      </c>
      <c r="CX11" s="41">
        <v>14.8509</v>
      </c>
      <c r="CY11" s="41">
        <v>14.8509</v>
      </c>
      <c r="CZ11" s="41">
        <v>14.8509</v>
      </c>
      <c r="DA11" s="41"/>
      <c r="DB11" s="41"/>
      <c r="DC11" s="41"/>
      <c r="DD11" s="41"/>
      <c r="DE11" s="41"/>
      <c r="DF11" s="41"/>
      <c r="DG11" s="41"/>
      <c r="DH11" s="36">
        <f>SUM(CQ11:DG11)</f>
        <v>148.509</v>
      </c>
      <c r="DI11" s="36">
        <f aca="true" t="shared" si="7" ref="DI11:DI39">SUM(CK11,CL11,CP11,DH11)</f>
        <v>148.509</v>
      </c>
      <c r="DJ11" s="67">
        <f aca="true" t="shared" si="8" ref="DJ11:DJ40">IF(DI11=0,"",DI11/$DI$67)</f>
        <v>0.06131013995522695</v>
      </c>
      <c r="DK11" s="32"/>
    </row>
    <row r="12" spans="1:115" ht="14.25" customHeight="1">
      <c r="A12" s="42"/>
      <c r="B12" s="15" t="s">
        <v>21</v>
      </c>
      <c r="C12" s="1"/>
      <c r="D12" s="41"/>
      <c r="E12" s="41"/>
      <c r="F12" s="41"/>
      <c r="G12" s="41"/>
      <c r="H12" s="41"/>
      <c r="I12" s="41"/>
      <c r="J12" s="41"/>
      <c r="K12" s="41"/>
      <c r="L12" s="41"/>
      <c r="M12" s="41"/>
      <c r="N12" s="41"/>
      <c r="O12" s="36">
        <f aca="true" t="shared" si="9" ref="O12:O39">SUM(D12:N12)</f>
        <v>0</v>
      </c>
      <c r="P12" s="36"/>
      <c r="Q12" s="41"/>
      <c r="R12" s="41"/>
      <c r="S12" s="41"/>
      <c r="T12" s="36">
        <f aca="true" t="shared" si="10" ref="T12:T39">SUM(Q12:S12)</f>
        <v>0</v>
      </c>
      <c r="U12" s="41"/>
      <c r="V12" s="41"/>
      <c r="W12" s="41"/>
      <c r="X12" s="41"/>
      <c r="Y12" s="41"/>
      <c r="Z12" s="36">
        <f aca="true" t="shared" si="11" ref="Z12:Z39">SUM(U12:Y12)</f>
        <v>0</v>
      </c>
      <c r="AA12" s="36">
        <f aca="true" t="shared" si="12" ref="AA12:AA39">SUM(O12,P12,T12,Z12)</f>
        <v>0</v>
      </c>
      <c r="AB12" s="67">
        <f t="shared" si="0"/>
      </c>
      <c r="AC12" s="35"/>
      <c r="AD12" s="41"/>
      <c r="AE12" s="41"/>
      <c r="AF12" s="41"/>
      <c r="AG12" s="41"/>
      <c r="AH12" s="41"/>
      <c r="AI12" s="36">
        <f aca="true" t="shared" si="13" ref="AI12:AI39">SUM(AD12:AH12)</f>
        <v>0</v>
      </c>
      <c r="AJ12" s="41"/>
      <c r="AK12" s="41"/>
      <c r="AL12" s="41"/>
      <c r="AM12" s="41"/>
      <c r="AN12" s="41"/>
      <c r="AO12" s="36">
        <f aca="true" t="shared" si="14" ref="AO12:AO39">SUM(AJ12:AN12)</f>
        <v>0</v>
      </c>
      <c r="AP12" s="41"/>
      <c r="AQ12" s="41"/>
      <c r="AR12" s="41"/>
      <c r="AS12" s="41"/>
      <c r="AT12" s="41"/>
      <c r="AU12" s="36">
        <f aca="true" t="shared" si="15" ref="AU12:AU39">SUM(AP12:AT12)</f>
        <v>0</v>
      </c>
      <c r="AV12" s="41"/>
      <c r="AW12" s="41"/>
      <c r="AX12" s="41"/>
      <c r="AY12" s="41"/>
      <c r="AZ12" s="41">
        <v>0</v>
      </c>
      <c r="BA12" s="36">
        <f aca="true" t="shared" si="16" ref="BA12:BA39">SUM(AV12:AZ12)</f>
        <v>0</v>
      </c>
      <c r="BB12" s="36">
        <f aca="true" t="shared" si="17" ref="BB12:BB39">SUM(AI12,AO12,AU12,BA12)</f>
        <v>0</v>
      </c>
      <c r="BC12" s="67">
        <f t="shared" si="1"/>
      </c>
      <c r="BD12" s="35"/>
      <c r="BE12" s="41"/>
      <c r="BF12" s="41"/>
      <c r="BG12" s="41"/>
      <c r="BH12" s="41"/>
      <c r="BI12" s="41"/>
      <c r="BJ12" s="41"/>
      <c r="BK12" s="36">
        <f t="shared" si="2"/>
        <v>0</v>
      </c>
      <c r="BL12" s="41"/>
      <c r="BM12" s="41"/>
      <c r="BN12" s="41"/>
      <c r="BO12" s="41"/>
      <c r="BP12" s="41"/>
      <c r="BQ12" s="41"/>
      <c r="BR12" s="36">
        <f t="shared" si="3"/>
        <v>0</v>
      </c>
      <c r="BS12" s="41"/>
      <c r="BT12" s="41"/>
      <c r="BU12" s="41"/>
      <c r="BV12" s="41"/>
      <c r="BW12" s="41"/>
      <c r="BX12" s="36">
        <f aca="true" t="shared" si="18" ref="BX12:BX39">SUM(BS12:BW12)</f>
        <v>0</v>
      </c>
      <c r="BY12" s="41">
        <v>0</v>
      </c>
      <c r="BZ12" s="41">
        <v>0</v>
      </c>
      <c r="CA12" s="41">
        <v>0.985</v>
      </c>
      <c r="CB12" s="41">
        <v>1</v>
      </c>
      <c r="CC12" s="41">
        <v>1</v>
      </c>
      <c r="CD12" s="36">
        <f t="shared" si="4"/>
        <v>2.985</v>
      </c>
      <c r="CE12" s="36">
        <f t="shared" si="5"/>
        <v>2.985</v>
      </c>
      <c r="CF12" s="67">
        <f t="shared" si="6"/>
        <v>0.00032111280096380046</v>
      </c>
      <c r="CG12" s="35"/>
      <c r="CH12" s="41"/>
      <c r="CI12" s="41"/>
      <c r="CJ12" s="41"/>
      <c r="CK12" s="36">
        <f aca="true" t="shared" si="19" ref="CK12:CK39">SUM(CH12:CJ12)</f>
        <v>0</v>
      </c>
      <c r="CL12" s="36"/>
      <c r="CM12" s="41"/>
      <c r="CN12" s="41"/>
      <c r="CO12" s="41"/>
      <c r="CP12" s="36">
        <f aca="true" t="shared" si="20" ref="CP12:CP39">SUM(CM12:CO12)</f>
        <v>0</v>
      </c>
      <c r="CQ12" s="41">
        <v>1</v>
      </c>
      <c r="CR12" s="41">
        <v>1</v>
      </c>
      <c r="CS12" s="41">
        <v>1</v>
      </c>
      <c r="CT12" s="41">
        <v>1</v>
      </c>
      <c r="CU12" s="41">
        <v>1</v>
      </c>
      <c r="CV12" s="41">
        <v>1</v>
      </c>
      <c r="CW12" s="41">
        <v>1</v>
      </c>
      <c r="CX12" s="41">
        <v>1</v>
      </c>
      <c r="CY12" s="41">
        <v>1</v>
      </c>
      <c r="CZ12" s="41">
        <v>1</v>
      </c>
      <c r="DA12" s="41">
        <v>1</v>
      </c>
      <c r="DB12" s="41">
        <v>1</v>
      </c>
      <c r="DC12" s="41">
        <v>1</v>
      </c>
      <c r="DD12" s="41">
        <v>1</v>
      </c>
      <c r="DE12" s="41">
        <v>1</v>
      </c>
      <c r="DF12" s="41">
        <v>1</v>
      </c>
      <c r="DG12" s="41">
        <v>1</v>
      </c>
      <c r="DH12" s="36">
        <f aca="true" t="shared" si="21" ref="DH12:DH39">SUM(CQ12:DG12)</f>
        <v>17</v>
      </c>
      <c r="DI12" s="36">
        <f t="shared" si="7"/>
        <v>17</v>
      </c>
      <c r="DJ12" s="67">
        <f t="shared" si="8"/>
        <v>0.007018243872350217</v>
      </c>
      <c r="DK12" s="32"/>
    </row>
    <row r="13" spans="1:115" ht="15">
      <c r="A13" s="42"/>
      <c r="B13" s="15" t="s">
        <v>22</v>
      </c>
      <c r="C13" s="1"/>
      <c r="D13" s="41"/>
      <c r="E13" s="41"/>
      <c r="F13" s="41">
        <v>1.880356</v>
      </c>
      <c r="G13" s="41">
        <v>4.755421</v>
      </c>
      <c r="H13" s="41">
        <v>9.062734</v>
      </c>
      <c r="I13" s="41">
        <v>130.868641</v>
      </c>
      <c r="J13" s="41">
        <v>5.190311</v>
      </c>
      <c r="K13" s="41"/>
      <c r="L13" s="41"/>
      <c r="M13" s="41"/>
      <c r="N13" s="41"/>
      <c r="O13" s="36">
        <f t="shared" si="9"/>
        <v>151.757463</v>
      </c>
      <c r="P13" s="36"/>
      <c r="Q13" s="41"/>
      <c r="R13" s="41">
        <v>105.29757653</v>
      </c>
      <c r="S13" s="41">
        <v>19.768596</v>
      </c>
      <c r="T13" s="36">
        <f t="shared" si="10"/>
        <v>125.06617253</v>
      </c>
      <c r="U13" s="41"/>
      <c r="V13" s="41"/>
      <c r="W13" s="41"/>
      <c r="X13" s="41"/>
      <c r="Y13" s="41"/>
      <c r="Z13" s="36">
        <f t="shared" si="11"/>
        <v>0</v>
      </c>
      <c r="AA13" s="36">
        <f t="shared" si="12"/>
        <v>276.82363553</v>
      </c>
      <c r="AB13" s="67">
        <f t="shared" si="0"/>
        <v>0.0660042478839954</v>
      </c>
      <c r="AC13" s="35"/>
      <c r="AD13" s="41">
        <v>20.73613271</v>
      </c>
      <c r="AE13" s="41">
        <v>15.128593039999998</v>
      </c>
      <c r="AF13" s="41">
        <v>29.557631720000003</v>
      </c>
      <c r="AG13" s="41">
        <v>46.07397409</v>
      </c>
      <c r="AH13" s="41">
        <v>8.034</v>
      </c>
      <c r="AI13" s="36">
        <f t="shared" si="13"/>
        <v>119.53033156000002</v>
      </c>
      <c r="AJ13" s="41"/>
      <c r="AK13" s="41"/>
      <c r="AL13" s="41"/>
      <c r="AM13" s="41"/>
      <c r="AN13" s="41"/>
      <c r="AO13" s="36">
        <f t="shared" si="14"/>
        <v>0</v>
      </c>
      <c r="AP13" s="41">
        <v>23.856421</v>
      </c>
      <c r="AQ13" s="41">
        <v>24.374983</v>
      </c>
      <c r="AR13" s="41">
        <v>16.54179235</v>
      </c>
      <c r="AS13" s="41">
        <v>10.160631119999977</v>
      </c>
      <c r="AT13" s="41">
        <v>0</v>
      </c>
      <c r="AU13" s="36">
        <f t="shared" si="15"/>
        <v>74.93382746999998</v>
      </c>
      <c r="AV13" s="41"/>
      <c r="AW13" s="41"/>
      <c r="AX13" s="41"/>
      <c r="AY13" s="41"/>
      <c r="AZ13" s="41"/>
      <c r="BA13" s="36">
        <f t="shared" si="16"/>
        <v>0</v>
      </c>
      <c r="BB13" s="36">
        <f t="shared" si="17"/>
        <v>194.46415903000002</v>
      </c>
      <c r="BC13" s="67">
        <f t="shared" si="1"/>
        <v>0.026160542951326443</v>
      </c>
      <c r="BD13" s="35"/>
      <c r="BE13" s="41">
        <v>77.10330716232963</v>
      </c>
      <c r="BF13" s="41">
        <v>76.26582082</v>
      </c>
      <c r="BG13" s="41">
        <v>76.86314085000001</v>
      </c>
      <c r="BH13" s="41">
        <v>95.63125113840002</v>
      </c>
      <c r="BI13" s="41">
        <v>68.40582025159999</v>
      </c>
      <c r="BJ13" s="41">
        <v>15.47927621</v>
      </c>
      <c r="BK13" s="36">
        <f t="shared" si="2"/>
        <v>409.7486164323297</v>
      </c>
      <c r="BL13" s="41"/>
      <c r="BM13" s="41"/>
      <c r="BN13" s="41"/>
      <c r="BO13" s="41"/>
      <c r="BP13" s="41"/>
      <c r="BQ13" s="41"/>
      <c r="BR13" s="36">
        <f t="shared" si="3"/>
        <v>0</v>
      </c>
      <c r="BS13" s="41">
        <v>0</v>
      </c>
      <c r="BT13" s="41">
        <v>0</v>
      </c>
      <c r="BU13" s="41">
        <v>0</v>
      </c>
      <c r="BV13" s="41">
        <v>0</v>
      </c>
      <c r="BW13" s="41">
        <v>0</v>
      </c>
      <c r="BX13" s="36">
        <f t="shared" si="18"/>
        <v>0</v>
      </c>
      <c r="BY13" s="41"/>
      <c r="BZ13" s="41"/>
      <c r="CA13" s="41"/>
      <c r="CB13" s="41"/>
      <c r="CC13" s="41"/>
      <c r="CD13" s="36">
        <f t="shared" si="4"/>
        <v>0</v>
      </c>
      <c r="CE13" s="36">
        <f t="shared" si="5"/>
        <v>409.7486164323297</v>
      </c>
      <c r="CF13" s="67">
        <f t="shared" si="6"/>
        <v>0.04407890315364399</v>
      </c>
      <c r="CG13" s="35"/>
      <c r="CH13" s="41"/>
      <c r="CI13" s="41"/>
      <c r="CJ13" s="41"/>
      <c r="CK13" s="36">
        <f t="shared" si="19"/>
        <v>0</v>
      </c>
      <c r="CL13" s="36"/>
      <c r="CM13" s="41"/>
      <c r="CN13" s="41"/>
      <c r="CO13" s="41"/>
      <c r="CP13" s="36">
        <f t="shared" si="20"/>
        <v>0</v>
      </c>
      <c r="CQ13" s="41"/>
      <c r="CR13" s="41"/>
      <c r="CS13" s="41"/>
      <c r="CT13" s="41"/>
      <c r="CU13" s="41"/>
      <c r="CV13" s="41"/>
      <c r="CW13" s="41"/>
      <c r="CX13" s="41"/>
      <c r="CY13" s="41"/>
      <c r="CZ13" s="41"/>
      <c r="DA13" s="41"/>
      <c r="DB13" s="41"/>
      <c r="DC13" s="41"/>
      <c r="DD13" s="41"/>
      <c r="DE13" s="41"/>
      <c r="DF13" s="41"/>
      <c r="DG13" s="41"/>
      <c r="DH13" s="36">
        <f t="shared" si="21"/>
        <v>0</v>
      </c>
      <c r="DI13" s="36">
        <f t="shared" si="7"/>
        <v>0</v>
      </c>
      <c r="DJ13" s="67">
        <f t="shared" si="8"/>
      </c>
      <c r="DK13" s="32"/>
    </row>
    <row r="14" spans="1:114" s="32" customFormat="1" ht="15">
      <c r="A14" s="42"/>
      <c r="B14" s="15" t="s">
        <v>23</v>
      </c>
      <c r="C14" s="1"/>
      <c r="D14" s="41"/>
      <c r="E14" s="41"/>
      <c r="F14" s="41"/>
      <c r="G14" s="41"/>
      <c r="H14" s="41"/>
      <c r="I14" s="41"/>
      <c r="J14" s="41"/>
      <c r="K14" s="41"/>
      <c r="L14" s="41"/>
      <c r="M14" s="41"/>
      <c r="N14" s="41"/>
      <c r="O14" s="36">
        <f t="shared" si="9"/>
        <v>0</v>
      </c>
      <c r="P14" s="36"/>
      <c r="Q14" s="41"/>
      <c r="R14" s="41"/>
      <c r="S14" s="41"/>
      <c r="T14" s="36">
        <f t="shared" si="10"/>
        <v>0</v>
      </c>
      <c r="U14" s="41"/>
      <c r="V14" s="41"/>
      <c r="W14" s="41"/>
      <c r="X14" s="41"/>
      <c r="Y14" s="41"/>
      <c r="Z14" s="36">
        <f t="shared" si="11"/>
        <v>0</v>
      </c>
      <c r="AA14" s="36">
        <f t="shared" si="12"/>
        <v>0</v>
      </c>
      <c r="AB14" s="67">
        <f t="shared" si="0"/>
      </c>
      <c r="AC14" s="35"/>
      <c r="AD14" s="41"/>
      <c r="AE14" s="41"/>
      <c r="AF14" s="41"/>
      <c r="AG14" s="41"/>
      <c r="AH14" s="41"/>
      <c r="AI14" s="36">
        <f t="shared" si="13"/>
        <v>0</v>
      </c>
      <c r="AJ14" s="41"/>
      <c r="AK14" s="41"/>
      <c r="AL14" s="41"/>
      <c r="AM14" s="41"/>
      <c r="AN14" s="41"/>
      <c r="AO14" s="36">
        <f t="shared" si="14"/>
        <v>0</v>
      </c>
      <c r="AP14" s="41"/>
      <c r="AQ14" s="41"/>
      <c r="AR14" s="41"/>
      <c r="AS14" s="41"/>
      <c r="AT14" s="41"/>
      <c r="AU14" s="36">
        <f t="shared" si="15"/>
        <v>0</v>
      </c>
      <c r="AV14" s="41"/>
      <c r="AW14" s="41"/>
      <c r="AX14" s="41"/>
      <c r="AY14" s="41"/>
      <c r="AZ14" s="41"/>
      <c r="BA14" s="36">
        <f t="shared" si="16"/>
        <v>0</v>
      </c>
      <c r="BB14" s="36">
        <f>SUM(AI14,AO14,AU14,BA14)</f>
        <v>0</v>
      </c>
      <c r="BC14" s="67">
        <f t="shared" si="1"/>
      </c>
      <c r="BD14" s="35"/>
      <c r="BE14" s="41">
        <v>2</v>
      </c>
      <c r="BF14" s="41">
        <v>1</v>
      </c>
      <c r="BG14" s="41">
        <v>0.5</v>
      </c>
      <c r="BH14" s="41"/>
      <c r="BI14" s="41"/>
      <c r="BJ14" s="41">
        <v>1.5</v>
      </c>
      <c r="BK14" s="36">
        <f t="shared" si="2"/>
        <v>5</v>
      </c>
      <c r="BL14" s="41"/>
      <c r="BM14" s="41"/>
      <c r="BN14" s="41"/>
      <c r="BO14" s="41"/>
      <c r="BP14" s="41"/>
      <c r="BQ14" s="41"/>
      <c r="BR14" s="36">
        <f t="shared" si="3"/>
        <v>0</v>
      </c>
      <c r="BS14" s="41"/>
      <c r="BT14" s="41"/>
      <c r="BU14" s="41"/>
      <c r="BV14" s="41"/>
      <c r="BW14" s="41"/>
      <c r="BX14" s="36">
        <f t="shared" si="18"/>
        <v>0</v>
      </c>
      <c r="BY14" s="41"/>
      <c r="BZ14" s="41"/>
      <c r="CA14" s="41"/>
      <c r="CB14" s="41"/>
      <c r="CC14" s="41"/>
      <c r="CD14" s="36">
        <f t="shared" si="4"/>
        <v>0</v>
      </c>
      <c r="CE14" s="36">
        <f t="shared" si="5"/>
        <v>5</v>
      </c>
      <c r="CF14" s="67">
        <f t="shared" si="6"/>
        <v>0.0005378773885490795</v>
      </c>
      <c r="CG14" s="35"/>
      <c r="CH14" s="41"/>
      <c r="CI14" s="41"/>
      <c r="CJ14" s="41"/>
      <c r="CK14" s="36">
        <f t="shared" si="19"/>
        <v>0</v>
      </c>
      <c r="CL14" s="36"/>
      <c r="CM14" s="41"/>
      <c r="CN14" s="41"/>
      <c r="CO14" s="41"/>
      <c r="CP14" s="36">
        <f t="shared" si="20"/>
        <v>0</v>
      </c>
      <c r="CQ14" s="41"/>
      <c r="CR14" s="41"/>
      <c r="CS14" s="41"/>
      <c r="CT14" s="41"/>
      <c r="CU14" s="41"/>
      <c r="CV14" s="41"/>
      <c r="CW14" s="41"/>
      <c r="CX14" s="41"/>
      <c r="CY14" s="41"/>
      <c r="CZ14" s="41"/>
      <c r="DA14" s="41"/>
      <c r="DB14" s="41"/>
      <c r="DC14" s="41"/>
      <c r="DD14" s="41"/>
      <c r="DE14" s="41"/>
      <c r="DF14" s="41"/>
      <c r="DG14" s="41"/>
      <c r="DH14" s="36">
        <f t="shared" si="21"/>
        <v>0</v>
      </c>
      <c r="DI14" s="36">
        <f t="shared" si="7"/>
        <v>0</v>
      </c>
      <c r="DJ14" s="67">
        <f t="shared" si="8"/>
      </c>
    </row>
    <row r="15" spans="1:115" ht="15.75" customHeight="1">
      <c r="A15" s="42"/>
      <c r="B15" s="15" t="s">
        <v>24</v>
      </c>
      <c r="C15" s="1"/>
      <c r="D15" s="41"/>
      <c r="E15" s="41">
        <v>1.147407</v>
      </c>
      <c r="F15" s="41"/>
      <c r="G15" s="41"/>
      <c r="H15" s="41">
        <v>3.338879</v>
      </c>
      <c r="I15" s="41">
        <v>3.416107</v>
      </c>
      <c r="J15" s="41">
        <v>4.411262</v>
      </c>
      <c r="K15" s="41">
        <v>4.73754</v>
      </c>
      <c r="L15" s="41">
        <v>4.40179593</v>
      </c>
      <c r="M15" s="41">
        <v>4.69659966</v>
      </c>
      <c r="N15" s="41">
        <v>6.241047409999999</v>
      </c>
      <c r="O15" s="36">
        <f t="shared" si="9"/>
        <v>32.390637999999996</v>
      </c>
      <c r="P15" s="36"/>
      <c r="Q15" s="41"/>
      <c r="R15" s="41"/>
      <c r="S15" s="41"/>
      <c r="T15" s="36">
        <f t="shared" si="10"/>
        <v>0</v>
      </c>
      <c r="U15" s="41"/>
      <c r="V15" s="41"/>
      <c r="W15" s="41"/>
      <c r="X15" s="41"/>
      <c r="Y15" s="41"/>
      <c r="Z15" s="36">
        <f t="shared" si="11"/>
        <v>0</v>
      </c>
      <c r="AA15" s="36">
        <f t="shared" si="12"/>
        <v>32.390637999999996</v>
      </c>
      <c r="AB15" s="67">
        <f t="shared" si="0"/>
        <v>0.007723038878452522</v>
      </c>
      <c r="AC15" s="35"/>
      <c r="AD15" s="41">
        <v>4.364311799999999</v>
      </c>
      <c r="AE15" s="41">
        <v>4.351625240000001</v>
      </c>
      <c r="AF15" s="41">
        <v>4.59933788</v>
      </c>
      <c r="AG15" s="41"/>
      <c r="AH15" s="41"/>
      <c r="AI15" s="36">
        <f t="shared" si="13"/>
        <v>13.31527492</v>
      </c>
      <c r="AJ15" s="41"/>
      <c r="AK15" s="41"/>
      <c r="AL15" s="41"/>
      <c r="AM15" s="41"/>
      <c r="AN15" s="41"/>
      <c r="AO15" s="36">
        <f t="shared" si="14"/>
        <v>0</v>
      </c>
      <c r="AP15" s="41"/>
      <c r="AQ15" s="41"/>
      <c r="AR15" s="41"/>
      <c r="AS15" s="41"/>
      <c r="AT15" s="41"/>
      <c r="AU15" s="36">
        <f t="shared" si="15"/>
        <v>0</v>
      </c>
      <c r="AV15" s="41"/>
      <c r="AW15" s="41"/>
      <c r="AX15" s="41"/>
      <c r="AY15" s="41"/>
      <c r="AZ15" s="41"/>
      <c r="BA15" s="36">
        <f t="shared" si="16"/>
        <v>0</v>
      </c>
      <c r="BB15" s="36">
        <f t="shared" si="17"/>
        <v>13.31527492</v>
      </c>
      <c r="BC15" s="67">
        <f t="shared" si="1"/>
        <v>0.001791254610571412</v>
      </c>
      <c r="BD15" s="35"/>
      <c r="BE15" s="41"/>
      <c r="BF15" s="41"/>
      <c r="BG15" s="41">
        <v>3.8159674900000002</v>
      </c>
      <c r="BH15" s="41">
        <v>3.75</v>
      </c>
      <c r="BI15" s="41">
        <v>4</v>
      </c>
      <c r="BJ15" s="41"/>
      <c r="BK15" s="36">
        <f t="shared" si="2"/>
        <v>11.56596749</v>
      </c>
      <c r="BL15" s="41"/>
      <c r="BM15" s="41"/>
      <c r="BN15" s="41"/>
      <c r="BO15" s="41"/>
      <c r="BP15" s="41"/>
      <c r="BQ15" s="41"/>
      <c r="BR15" s="36">
        <f t="shared" si="3"/>
        <v>0</v>
      </c>
      <c r="BS15" s="41"/>
      <c r="BT15" s="41"/>
      <c r="BU15" s="41"/>
      <c r="BV15" s="41"/>
      <c r="BW15" s="41"/>
      <c r="BX15" s="36">
        <f t="shared" si="18"/>
        <v>0</v>
      </c>
      <c r="BY15" s="41"/>
      <c r="BZ15" s="41"/>
      <c r="CA15" s="41"/>
      <c r="CB15" s="41"/>
      <c r="CC15" s="41"/>
      <c r="CD15" s="36">
        <f t="shared" si="4"/>
        <v>0</v>
      </c>
      <c r="CE15" s="36">
        <f t="shared" si="5"/>
        <v>11.56596749</v>
      </c>
      <c r="CF15" s="67">
        <f t="shared" si="6"/>
        <v>0.0012442144779129505</v>
      </c>
      <c r="CG15" s="35"/>
      <c r="CH15" s="41">
        <v>4.25</v>
      </c>
      <c r="CI15" s="41">
        <v>4.25</v>
      </c>
      <c r="CJ15" s="41"/>
      <c r="CK15" s="36">
        <f t="shared" si="19"/>
        <v>8.5</v>
      </c>
      <c r="CL15" s="36"/>
      <c r="CM15" s="41"/>
      <c r="CN15" s="41"/>
      <c r="CO15" s="41"/>
      <c r="CP15" s="36">
        <f t="shared" si="20"/>
        <v>0</v>
      </c>
      <c r="CQ15" s="41"/>
      <c r="CR15" s="41"/>
      <c r="CS15" s="41"/>
      <c r="CT15" s="41"/>
      <c r="CU15" s="41"/>
      <c r="CV15" s="41"/>
      <c r="CW15" s="41"/>
      <c r="CX15" s="41"/>
      <c r="CY15" s="41"/>
      <c r="CZ15" s="41"/>
      <c r="DA15" s="41"/>
      <c r="DB15" s="41"/>
      <c r="DC15" s="41"/>
      <c r="DD15" s="41"/>
      <c r="DE15" s="41"/>
      <c r="DF15" s="41"/>
      <c r="DG15" s="41"/>
      <c r="DH15" s="36">
        <f t="shared" si="21"/>
        <v>0</v>
      </c>
      <c r="DI15" s="36">
        <f t="shared" si="7"/>
        <v>8.5</v>
      </c>
      <c r="DJ15" s="67">
        <f t="shared" si="8"/>
        <v>0.0035091219361751084</v>
      </c>
      <c r="DK15" s="32"/>
    </row>
    <row r="16" spans="1:115" ht="15.75" customHeight="1">
      <c r="A16" s="42"/>
      <c r="B16" s="15" t="s">
        <v>25</v>
      </c>
      <c r="C16" s="1"/>
      <c r="D16" s="41"/>
      <c r="E16" s="41"/>
      <c r="F16" s="41"/>
      <c r="G16" s="41">
        <v>1.26</v>
      </c>
      <c r="H16" s="41"/>
      <c r="I16" s="41"/>
      <c r="J16" s="41"/>
      <c r="K16" s="41">
        <v>4.84964</v>
      </c>
      <c r="L16" s="41">
        <v>23.129054</v>
      </c>
      <c r="M16" s="41">
        <v>28.63013</v>
      </c>
      <c r="N16" s="41"/>
      <c r="O16" s="36">
        <f t="shared" si="9"/>
        <v>57.868824000000004</v>
      </c>
      <c r="P16" s="36"/>
      <c r="Q16" s="41"/>
      <c r="R16" s="41"/>
      <c r="S16" s="41"/>
      <c r="T16" s="36">
        <f t="shared" si="10"/>
        <v>0</v>
      </c>
      <c r="U16" s="41"/>
      <c r="V16" s="41"/>
      <c r="W16" s="41"/>
      <c r="X16" s="41"/>
      <c r="Y16" s="41"/>
      <c r="Z16" s="36">
        <f t="shared" si="11"/>
        <v>0</v>
      </c>
      <c r="AA16" s="36">
        <f t="shared" si="12"/>
        <v>57.868824000000004</v>
      </c>
      <c r="AB16" s="67">
        <f t="shared" si="0"/>
        <v>0.013797912149872643</v>
      </c>
      <c r="AC16" s="35"/>
      <c r="AD16" s="41"/>
      <c r="AE16" s="41">
        <v>12.54732252</v>
      </c>
      <c r="AF16" s="41"/>
      <c r="AG16" s="41"/>
      <c r="AH16" s="41">
        <v>22.27009</v>
      </c>
      <c r="AI16" s="36">
        <f t="shared" si="13"/>
        <v>34.81741252</v>
      </c>
      <c r="AJ16" s="41"/>
      <c r="AK16" s="41"/>
      <c r="AL16" s="41"/>
      <c r="AM16" s="41"/>
      <c r="AN16" s="41"/>
      <c r="AO16" s="36">
        <f t="shared" si="14"/>
        <v>0</v>
      </c>
      <c r="AP16" s="41"/>
      <c r="AQ16" s="41"/>
      <c r="AR16" s="41"/>
      <c r="AS16" s="41"/>
      <c r="AT16" s="41"/>
      <c r="AU16" s="36">
        <f t="shared" si="15"/>
        <v>0</v>
      </c>
      <c r="AV16" s="41"/>
      <c r="AW16" s="41"/>
      <c r="AX16" s="41"/>
      <c r="AY16" s="41"/>
      <c r="AZ16" s="41"/>
      <c r="BA16" s="36">
        <f t="shared" si="16"/>
        <v>0</v>
      </c>
      <c r="BB16" s="36">
        <f t="shared" si="17"/>
        <v>34.81741252</v>
      </c>
      <c r="BC16" s="67">
        <f t="shared" si="1"/>
        <v>0.004683857530492265</v>
      </c>
      <c r="BD16" s="35"/>
      <c r="BE16" s="41">
        <v>14.40126</v>
      </c>
      <c r="BF16" s="41">
        <v>7.81389</v>
      </c>
      <c r="BG16" s="41">
        <v>53.64186886</v>
      </c>
      <c r="BH16" s="41"/>
      <c r="BI16" s="41">
        <v>30</v>
      </c>
      <c r="BJ16" s="41">
        <v>141.43333333333334</v>
      </c>
      <c r="BK16" s="36">
        <f t="shared" si="2"/>
        <v>247.29035219333335</v>
      </c>
      <c r="BL16" s="41"/>
      <c r="BM16" s="41"/>
      <c r="BN16" s="41"/>
      <c r="BO16" s="41"/>
      <c r="BP16" s="41"/>
      <c r="BQ16" s="41"/>
      <c r="BR16" s="36">
        <f t="shared" si="3"/>
        <v>0</v>
      </c>
      <c r="BS16" s="41"/>
      <c r="BT16" s="41"/>
      <c r="BU16" s="41"/>
      <c r="BV16" s="41"/>
      <c r="BW16" s="41"/>
      <c r="BX16" s="36">
        <f t="shared" si="18"/>
        <v>0</v>
      </c>
      <c r="BY16" s="41"/>
      <c r="BZ16" s="41"/>
      <c r="CA16" s="41"/>
      <c r="CB16" s="41"/>
      <c r="CC16" s="41"/>
      <c r="CD16" s="36">
        <f t="shared" si="4"/>
        <v>0</v>
      </c>
      <c r="CE16" s="36">
        <f t="shared" si="5"/>
        <v>247.29035219333335</v>
      </c>
      <c r="CF16" s="67">
        <f t="shared" si="6"/>
        <v>0.02660237777022646</v>
      </c>
      <c r="CG16" s="35"/>
      <c r="CH16" s="41"/>
      <c r="CI16" s="41"/>
      <c r="CJ16" s="41"/>
      <c r="CK16" s="36">
        <f t="shared" si="19"/>
        <v>0</v>
      </c>
      <c r="CL16" s="36"/>
      <c r="CM16" s="41"/>
      <c r="CN16" s="41"/>
      <c r="CO16" s="41"/>
      <c r="CP16" s="36">
        <f t="shared" si="20"/>
        <v>0</v>
      </c>
      <c r="CQ16" s="41"/>
      <c r="CR16" s="41"/>
      <c r="CS16" s="41"/>
      <c r="CT16" s="41"/>
      <c r="CU16" s="41"/>
      <c r="CV16" s="41"/>
      <c r="CW16" s="41"/>
      <c r="CX16" s="41"/>
      <c r="CY16" s="41"/>
      <c r="CZ16" s="41"/>
      <c r="DA16" s="41"/>
      <c r="DB16" s="41"/>
      <c r="DC16" s="41"/>
      <c r="DD16" s="41"/>
      <c r="DE16" s="41"/>
      <c r="DF16" s="41"/>
      <c r="DG16" s="41"/>
      <c r="DH16" s="36">
        <f t="shared" si="21"/>
        <v>0</v>
      </c>
      <c r="DI16" s="36">
        <f t="shared" si="7"/>
        <v>0</v>
      </c>
      <c r="DJ16" s="67">
        <f t="shared" si="8"/>
      </c>
      <c r="DK16" s="32"/>
    </row>
    <row r="17" spans="1:115" ht="15.75" customHeight="1">
      <c r="A17" s="42">
        <v>7</v>
      </c>
      <c r="B17" s="15" t="s">
        <v>26</v>
      </c>
      <c r="C17" s="1"/>
      <c r="D17" s="41"/>
      <c r="E17" s="41"/>
      <c r="F17" s="41"/>
      <c r="G17" s="41"/>
      <c r="H17" s="41">
        <v>6.029114</v>
      </c>
      <c r="I17" s="41"/>
      <c r="J17" s="41">
        <v>12.63</v>
      </c>
      <c r="K17" s="41"/>
      <c r="L17" s="41"/>
      <c r="M17" s="41"/>
      <c r="N17" s="41"/>
      <c r="O17" s="36">
        <f t="shared" si="9"/>
        <v>18.659114000000002</v>
      </c>
      <c r="P17" s="36"/>
      <c r="Q17" s="41"/>
      <c r="R17" s="41"/>
      <c r="S17" s="41"/>
      <c r="T17" s="36">
        <f t="shared" si="10"/>
        <v>0</v>
      </c>
      <c r="U17" s="41">
        <v>0</v>
      </c>
      <c r="V17" s="41">
        <v>24.565046000000024</v>
      </c>
      <c r="W17" s="41">
        <v>53.563260002589956</v>
      </c>
      <c r="X17" s="41">
        <v>56.43869476000005</v>
      </c>
      <c r="Y17" s="41">
        <v>57.506694699600004</v>
      </c>
      <c r="Z17" s="36">
        <f t="shared" si="11"/>
        <v>192.07369546219002</v>
      </c>
      <c r="AA17" s="36">
        <f t="shared" si="12"/>
        <v>210.73280946219</v>
      </c>
      <c r="AB17" s="67">
        <f t="shared" si="0"/>
        <v>0.05024592848223679</v>
      </c>
      <c r="AC17" s="33"/>
      <c r="AD17" s="41">
        <v>34.5276</v>
      </c>
      <c r="AE17" s="41">
        <v>20.10215</v>
      </c>
      <c r="AF17" s="41">
        <v>34.93515</v>
      </c>
      <c r="AG17" s="41">
        <v>6.84255</v>
      </c>
      <c r="AH17" s="41">
        <v>30.91638</v>
      </c>
      <c r="AI17" s="36">
        <f t="shared" si="13"/>
        <v>127.32383</v>
      </c>
      <c r="AJ17" s="41"/>
      <c r="AK17" s="41"/>
      <c r="AL17" s="41"/>
      <c r="AM17" s="41"/>
      <c r="AN17" s="41"/>
      <c r="AO17" s="36">
        <f t="shared" si="14"/>
        <v>0</v>
      </c>
      <c r="AP17" s="41"/>
      <c r="AQ17" s="41"/>
      <c r="AR17" s="41"/>
      <c r="AS17" s="41"/>
      <c r="AT17" s="41"/>
      <c r="AU17" s="36">
        <f t="shared" si="15"/>
        <v>0</v>
      </c>
      <c r="AV17" s="41">
        <v>58.72678353999997</v>
      </c>
      <c r="AW17" s="41">
        <v>59.79283795999995</v>
      </c>
      <c r="AX17" s="41">
        <v>61.361619804635794</v>
      </c>
      <c r="AY17" s="41">
        <v>62.597223157887505</v>
      </c>
      <c r="AZ17" s="41">
        <v>63.52354281324219</v>
      </c>
      <c r="BA17" s="36">
        <f t="shared" si="16"/>
        <v>306.0020072757654</v>
      </c>
      <c r="BB17" s="36">
        <f t="shared" si="17"/>
        <v>433.32583727576537</v>
      </c>
      <c r="BC17" s="67">
        <f t="shared" si="1"/>
        <v>0.05829371969887439</v>
      </c>
      <c r="BD17" s="33"/>
      <c r="BE17" s="41">
        <v>109.47999999999999</v>
      </c>
      <c r="BF17" s="41"/>
      <c r="BG17" s="41"/>
      <c r="BH17" s="41"/>
      <c r="BI17" s="41"/>
      <c r="BJ17" s="41"/>
      <c r="BK17" s="36">
        <f t="shared" si="2"/>
        <v>109.47999999999999</v>
      </c>
      <c r="BL17" s="41"/>
      <c r="BM17" s="41"/>
      <c r="BN17" s="41"/>
      <c r="BO17" s="41"/>
      <c r="BP17" s="41"/>
      <c r="BQ17" s="41"/>
      <c r="BR17" s="36">
        <f t="shared" si="3"/>
        <v>0</v>
      </c>
      <c r="BS17" s="41"/>
      <c r="BT17" s="41"/>
      <c r="BU17" s="41"/>
      <c r="BV17" s="41"/>
      <c r="BW17" s="41"/>
      <c r="BX17" s="36">
        <f t="shared" si="18"/>
        <v>0</v>
      </c>
      <c r="BY17" s="41">
        <v>64.7728708144615</v>
      </c>
      <c r="BZ17" s="41">
        <v>66.87839988099999</v>
      </c>
      <c r="CA17" s="41">
        <v>69.1059411275896</v>
      </c>
      <c r="CB17" s="41">
        <v>71.6953159075</v>
      </c>
      <c r="CC17" s="41">
        <v>113.26314</v>
      </c>
      <c r="CD17" s="36">
        <f t="shared" si="4"/>
        <v>385.7156677305511</v>
      </c>
      <c r="CE17" s="36">
        <f t="shared" si="5"/>
        <v>495.1956677305511</v>
      </c>
      <c r="CF17" s="67">
        <f t="shared" si="6"/>
        <v>0.053270910515945305</v>
      </c>
      <c r="CG17" s="33"/>
      <c r="CH17" s="41"/>
      <c r="CI17" s="41"/>
      <c r="CJ17" s="41"/>
      <c r="CK17" s="36">
        <f t="shared" si="19"/>
        <v>0</v>
      </c>
      <c r="CL17" s="36"/>
      <c r="CM17" s="41"/>
      <c r="CN17" s="41"/>
      <c r="CO17" s="41"/>
      <c r="CP17" s="36">
        <f t="shared" si="20"/>
        <v>0</v>
      </c>
      <c r="CQ17" s="41">
        <v>120.8027325</v>
      </c>
      <c r="CR17" s="41">
        <v>122.25903</v>
      </c>
      <c r="CS17" s="41">
        <v>129.79284</v>
      </c>
      <c r="CT17" s="41">
        <v>137.95926</v>
      </c>
      <c r="CU17" s="41">
        <v>146.8158</v>
      </c>
      <c r="CV17" s="41">
        <v>156.41997</v>
      </c>
      <c r="CW17" s="41">
        <v>0</v>
      </c>
      <c r="CX17" s="41">
        <v>0</v>
      </c>
      <c r="CY17" s="41">
        <v>0</v>
      </c>
      <c r="CZ17" s="41">
        <v>0</v>
      </c>
      <c r="DA17" s="41"/>
      <c r="DB17" s="41"/>
      <c r="DC17" s="41"/>
      <c r="DD17" s="41"/>
      <c r="DE17" s="41"/>
      <c r="DF17" s="41"/>
      <c r="DG17" s="41"/>
      <c r="DH17" s="36">
        <f t="shared" si="21"/>
        <v>814.0496325</v>
      </c>
      <c r="DI17" s="36">
        <f t="shared" si="7"/>
        <v>814.0496325</v>
      </c>
      <c r="DJ17" s="67">
        <f t="shared" si="8"/>
        <v>0.33607052029894535</v>
      </c>
      <c r="DK17" s="32"/>
    </row>
    <row r="18" spans="1:115" ht="18" customHeight="1">
      <c r="A18" s="42"/>
      <c r="B18" s="15" t="s">
        <v>27</v>
      </c>
      <c r="C18" s="1"/>
      <c r="D18" s="41"/>
      <c r="E18" s="41"/>
      <c r="F18" s="41"/>
      <c r="G18" s="41"/>
      <c r="H18" s="41"/>
      <c r="I18" s="41"/>
      <c r="J18" s="41">
        <v>5.2604</v>
      </c>
      <c r="K18" s="41">
        <v>5.948</v>
      </c>
      <c r="L18" s="41"/>
      <c r="M18" s="41">
        <v>5.72138</v>
      </c>
      <c r="N18" s="41">
        <v>5.13598</v>
      </c>
      <c r="O18" s="36">
        <f t="shared" si="9"/>
        <v>22.06576</v>
      </c>
      <c r="P18" s="36"/>
      <c r="Q18" s="41"/>
      <c r="R18" s="41"/>
      <c r="S18" s="41"/>
      <c r="T18" s="36">
        <f t="shared" si="10"/>
        <v>0</v>
      </c>
      <c r="U18" s="41"/>
      <c r="V18" s="41"/>
      <c r="W18" s="41"/>
      <c r="X18" s="41"/>
      <c r="Y18" s="41"/>
      <c r="Z18" s="36">
        <f t="shared" si="11"/>
        <v>0</v>
      </c>
      <c r="AA18" s="36">
        <f t="shared" si="12"/>
        <v>22.06576</v>
      </c>
      <c r="AB18" s="67">
        <f t="shared" si="0"/>
        <v>0.005261233889946921</v>
      </c>
      <c r="AC18" s="35"/>
      <c r="AD18" s="41">
        <v>26.68774857</v>
      </c>
      <c r="AE18" s="41">
        <v>38.74748020999999</v>
      </c>
      <c r="AF18" s="41">
        <v>40.669683930000005</v>
      </c>
      <c r="AG18" s="41">
        <v>46.490348479999994</v>
      </c>
      <c r="AH18" s="41">
        <v>33.36588341</v>
      </c>
      <c r="AI18" s="36">
        <f t="shared" si="13"/>
        <v>185.96114459999998</v>
      </c>
      <c r="AJ18" s="41"/>
      <c r="AK18" s="41"/>
      <c r="AL18" s="41"/>
      <c r="AM18" s="41"/>
      <c r="AN18" s="41"/>
      <c r="AO18" s="36">
        <f t="shared" si="14"/>
        <v>0</v>
      </c>
      <c r="AP18" s="41"/>
      <c r="AQ18" s="41"/>
      <c r="AR18" s="41"/>
      <c r="AS18" s="41"/>
      <c r="AT18" s="41"/>
      <c r="AU18" s="36">
        <f t="shared" si="15"/>
        <v>0</v>
      </c>
      <c r="AV18" s="41"/>
      <c r="AW18" s="41"/>
      <c r="AX18" s="41"/>
      <c r="AY18" s="41"/>
      <c r="AZ18" s="41"/>
      <c r="BA18" s="36">
        <f t="shared" si="16"/>
        <v>0</v>
      </c>
      <c r="BB18" s="36">
        <f t="shared" si="17"/>
        <v>185.96114459999998</v>
      </c>
      <c r="BC18" s="67">
        <f t="shared" si="1"/>
        <v>0.0250166639181857</v>
      </c>
      <c r="BD18" s="35"/>
      <c r="BE18" s="41">
        <v>154.19021137000001</v>
      </c>
      <c r="BF18" s="41">
        <v>127.09497247</v>
      </c>
      <c r="BG18" s="41">
        <v>158.0785125</v>
      </c>
      <c r="BH18" s="41">
        <v>18.67846875</v>
      </c>
      <c r="BI18" s="41"/>
      <c r="BJ18" s="41">
        <v>244.13590625</v>
      </c>
      <c r="BK18" s="36">
        <f t="shared" si="2"/>
        <v>702.17807134</v>
      </c>
      <c r="BL18" s="41"/>
      <c r="BM18" s="41"/>
      <c r="BN18" s="41"/>
      <c r="BO18" s="41"/>
      <c r="BP18" s="41"/>
      <c r="BQ18" s="41"/>
      <c r="BR18" s="36">
        <f t="shared" si="3"/>
        <v>0</v>
      </c>
      <c r="BS18" s="41"/>
      <c r="BT18" s="41"/>
      <c r="BU18" s="41"/>
      <c r="BV18" s="41"/>
      <c r="BW18" s="41"/>
      <c r="BX18" s="36">
        <f t="shared" si="18"/>
        <v>0</v>
      </c>
      <c r="BY18" s="41"/>
      <c r="BZ18" s="41"/>
      <c r="CA18" s="41"/>
      <c r="CB18" s="41"/>
      <c r="CC18" s="41"/>
      <c r="CD18" s="36">
        <f t="shared" si="4"/>
        <v>0</v>
      </c>
      <c r="CE18" s="36">
        <f t="shared" si="5"/>
        <v>702.17807134</v>
      </c>
      <c r="CF18" s="67">
        <f t="shared" si="6"/>
        <v>0.07553714146175769</v>
      </c>
      <c r="CG18" s="35"/>
      <c r="CH18" s="41"/>
      <c r="CI18" s="41"/>
      <c r="CJ18" s="41"/>
      <c r="CK18" s="36">
        <f t="shared" si="19"/>
        <v>0</v>
      </c>
      <c r="CL18" s="36"/>
      <c r="CM18" s="41"/>
      <c r="CN18" s="41"/>
      <c r="CO18" s="41"/>
      <c r="CP18" s="36">
        <f t="shared" si="20"/>
        <v>0</v>
      </c>
      <c r="CQ18" s="41"/>
      <c r="CR18" s="41"/>
      <c r="CS18" s="41"/>
      <c r="CT18" s="41"/>
      <c r="CU18" s="41"/>
      <c r="CV18" s="41"/>
      <c r="CW18" s="41"/>
      <c r="CX18" s="41"/>
      <c r="CY18" s="41"/>
      <c r="CZ18" s="41"/>
      <c r="DA18" s="41"/>
      <c r="DB18" s="41"/>
      <c r="DC18" s="41"/>
      <c r="DD18" s="41"/>
      <c r="DE18" s="41"/>
      <c r="DF18" s="41"/>
      <c r="DG18" s="41"/>
      <c r="DH18" s="36">
        <f t="shared" si="21"/>
        <v>0</v>
      </c>
      <c r="DI18" s="36">
        <f t="shared" si="7"/>
        <v>0</v>
      </c>
      <c r="DJ18" s="67">
        <f t="shared" si="8"/>
      </c>
      <c r="DK18" s="32"/>
    </row>
    <row r="19" spans="1:114" s="32" customFormat="1" ht="15">
      <c r="A19" s="42">
        <v>8</v>
      </c>
      <c r="B19" s="15" t="s">
        <v>114</v>
      </c>
      <c r="C19" s="1"/>
      <c r="D19" s="41"/>
      <c r="E19" s="41"/>
      <c r="F19" s="41"/>
      <c r="G19" s="41"/>
      <c r="H19" s="41"/>
      <c r="I19" s="41"/>
      <c r="J19" s="41"/>
      <c r="K19" s="41"/>
      <c r="L19" s="41"/>
      <c r="M19" s="41"/>
      <c r="N19" s="41"/>
      <c r="O19" s="36">
        <f>SUM(D19:N19)</f>
        <v>0</v>
      </c>
      <c r="P19" s="36"/>
      <c r="Q19" s="41"/>
      <c r="R19" s="41"/>
      <c r="S19" s="41"/>
      <c r="T19" s="36">
        <f>SUM(Q19:S19)</f>
        <v>0</v>
      </c>
      <c r="U19" s="41"/>
      <c r="V19" s="41"/>
      <c r="W19" s="41"/>
      <c r="X19" s="41"/>
      <c r="Y19" s="41"/>
      <c r="Z19" s="36">
        <f>SUM(U19:Y19)</f>
        <v>0</v>
      </c>
      <c r="AA19" s="36">
        <f>SUM(O19,P19,T19,Z19)</f>
        <v>0</v>
      </c>
      <c r="AB19" s="67">
        <f t="shared" si="0"/>
      </c>
      <c r="AC19" s="35"/>
      <c r="AD19" s="41"/>
      <c r="AE19" s="41"/>
      <c r="AF19" s="41"/>
      <c r="AG19" s="41"/>
      <c r="AH19" s="41"/>
      <c r="AI19" s="36">
        <f>SUM(AD19:AH19)</f>
        <v>0</v>
      </c>
      <c r="AJ19" s="41"/>
      <c r="AK19" s="41"/>
      <c r="AL19" s="41"/>
      <c r="AM19" s="41"/>
      <c r="AN19" s="41"/>
      <c r="AO19" s="36">
        <f>SUM(AJ19:AN19)</f>
        <v>0</v>
      </c>
      <c r="AP19" s="41"/>
      <c r="AQ19" s="41"/>
      <c r="AR19" s="41"/>
      <c r="AS19" s="41"/>
      <c r="AT19" s="41"/>
      <c r="AU19" s="36">
        <f>SUM(AP19:AT19)</f>
        <v>0</v>
      </c>
      <c r="AV19" s="41"/>
      <c r="AW19" s="41"/>
      <c r="AX19" s="41"/>
      <c r="AY19" s="41"/>
      <c r="AZ19" s="41"/>
      <c r="BA19" s="36">
        <f>SUM(AV19:AZ19)</f>
        <v>0</v>
      </c>
      <c r="BB19" s="36">
        <f>SUM(AI19,AO19,AU19,BA19)</f>
        <v>0</v>
      </c>
      <c r="BC19" s="67">
        <f t="shared" si="1"/>
      </c>
      <c r="BD19" s="35"/>
      <c r="BE19" s="41"/>
      <c r="BF19" s="41"/>
      <c r="BG19" s="41">
        <v>1</v>
      </c>
      <c r="BH19" s="41"/>
      <c r="BI19" s="41"/>
      <c r="BJ19" s="41"/>
      <c r="BK19" s="36">
        <f>SUM(BE19:BJ19)</f>
        <v>1</v>
      </c>
      <c r="BL19" s="41"/>
      <c r="BM19" s="41"/>
      <c r="BN19" s="41"/>
      <c r="BO19" s="41"/>
      <c r="BP19" s="41"/>
      <c r="BQ19" s="41"/>
      <c r="BR19" s="36">
        <f t="shared" si="3"/>
        <v>0</v>
      </c>
      <c r="BS19" s="41"/>
      <c r="BT19" s="41"/>
      <c r="BU19" s="41"/>
      <c r="BV19" s="41"/>
      <c r="BW19" s="41"/>
      <c r="BX19" s="36">
        <f>SUM(BS19:BW19)</f>
        <v>0</v>
      </c>
      <c r="BY19" s="41"/>
      <c r="BZ19" s="41"/>
      <c r="CA19" s="41"/>
      <c r="CB19" s="41"/>
      <c r="CC19" s="41"/>
      <c r="CD19" s="36">
        <f>SUM(BY19:CC19)</f>
        <v>0</v>
      </c>
      <c r="CE19" s="36">
        <f t="shared" si="5"/>
        <v>1</v>
      </c>
      <c r="CF19" s="67">
        <f t="shared" si="6"/>
        <v>0.0001075754777098159</v>
      </c>
      <c r="CG19" s="35"/>
      <c r="CH19" s="41"/>
      <c r="CI19" s="41"/>
      <c r="CJ19" s="41"/>
      <c r="CK19" s="36">
        <f t="shared" si="19"/>
        <v>0</v>
      </c>
      <c r="CL19" s="36"/>
      <c r="CM19" s="41"/>
      <c r="CN19" s="41"/>
      <c r="CO19" s="41"/>
      <c r="CP19" s="36">
        <f>SUM(CM19:CO19)</f>
        <v>0</v>
      </c>
      <c r="CQ19" s="41"/>
      <c r="CR19" s="41"/>
      <c r="CS19" s="41"/>
      <c r="CT19" s="41"/>
      <c r="CU19" s="41"/>
      <c r="CV19" s="41"/>
      <c r="CW19" s="41"/>
      <c r="CX19" s="41"/>
      <c r="CY19" s="41"/>
      <c r="CZ19" s="41"/>
      <c r="DA19" s="41"/>
      <c r="DB19" s="41"/>
      <c r="DC19" s="41"/>
      <c r="DD19" s="41"/>
      <c r="DE19" s="41"/>
      <c r="DF19" s="41"/>
      <c r="DG19" s="41"/>
      <c r="DH19" s="36">
        <f>SUM(CQ19:DG19)</f>
        <v>0</v>
      </c>
      <c r="DI19" s="36">
        <f>SUM(CK19,CL19,CP19,DH19)</f>
        <v>0</v>
      </c>
      <c r="DJ19" s="67">
        <f t="shared" si="8"/>
      </c>
    </row>
    <row r="20" spans="1:115" ht="15">
      <c r="A20" s="42"/>
      <c r="B20" s="15" t="s">
        <v>28</v>
      </c>
      <c r="C20" s="1"/>
      <c r="D20" s="41"/>
      <c r="E20" s="41"/>
      <c r="F20" s="41"/>
      <c r="G20" s="41"/>
      <c r="H20" s="41"/>
      <c r="I20" s="41"/>
      <c r="J20" s="41"/>
      <c r="K20" s="41"/>
      <c r="L20" s="41"/>
      <c r="M20" s="41"/>
      <c r="N20" s="41"/>
      <c r="O20" s="36">
        <f t="shared" si="9"/>
        <v>0</v>
      </c>
      <c r="P20" s="36"/>
      <c r="Q20" s="41"/>
      <c r="R20" s="41"/>
      <c r="S20" s="41"/>
      <c r="T20" s="36">
        <f t="shared" si="10"/>
        <v>0</v>
      </c>
      <c r="U20" s="41"/>
      <c r="V20" s="41"/>
      <c r="W20" s="41"/>
      <c r="X20" s="41"/>
      <c r="Y20" s="41"/>
      <c r="Z20" s="36">
        <f t="shared" si="11"/>
        <v>0</v>
      </c>
      <c r="AA20" s="36">
        <f t="shared" si="12"/>
        <v>0</v>
      </c>
      <c r="AB20" s="67">
        <f t="shared" si="0"/>
      </c>
      <c r="AC20" s="35"/>
      <c r="AD20" s="41"/>
      <c r="AE20" s="41"/>
      <c r="AF20" s="41">
        <v>1</v>
      </c>
      <c r="AG20" s="41">
        <v>1</v>
      </c>
      <c r="AH20" s="41">
        <v>1</v>
      </c>
      <c r="AI20" s="36">
        <f t="shared" si="13"/>
        <v>3</v>
      </c>
      <c r="AJ20" s="41"/>
      <c r="AK20" s="41"/>
      <c r="AL20" s="41"/>
      <c r="AM20" s="41"/>
      <c r="AN20" s="41"/>
      <c r="AO20" s="36">
        <f t="shared" si="14"/>
        <v>0</v>
      </c>
      <c r="AP20" s="41"/>
      <c r="AQ20" s="41"/>
      <c r="AR20" s="41"/>
      <c r="AS20" s="41"/>
      <c r="AT20" s="41"/>
      <c r="AU20" s="36">
        <f t="shared" si="15"/>
        <v>0</v>
      </c>
      <c r="AV20" s="41"/>
      <c r="AW20" s="41"/>
      <c r="AX20" s="41"/>
      <c r="AY20" s="41"/>
      <c r="AZ20" s="41"/>
      <c r="BA20" s="36">
        <f t="shared" si="16"/>
        <v>0</v>
      </c>
      <c r="BB20" s="36">
        <f t="shared" si="17"/>
        <v>3</v>
      </c>
      <c r="BC20" s="67">
        <f t="shared" si="1"/>
        <v>0.00040357888695506075</v>
      </c>
      <c r="BD20" s="35"/>
      <c r="BE20" s="41">
        <v>1</v>
      </c>
      <c r="BF20" s="41">
        <v>2</v>
      </c>
      <c r="BG20" s="41">
        <v>2</v>
      </c>
      <c r="BH20" s="41">
        <v>2</v>
      </c>
      <c r="BI20" s="41">
        <v>2</v>
      </c>
      <c r="BJ20" s="41"/>
      <c r="BK20" s="36">
        <f t="shared" si="2"/>
        <v>9</v>
      </c>
      <c r="BL20" s="41"/>
      <c r="BM20" s="41"/>
      <c r="BN20" s="41"/>
      <c r="BO20" s="41"/>
      <c r="BP20" s="41"/>
      <c r="BQ20" s="41"/>
      <c r="BR20" s="36">
        <f t="shared" si="3"/>
        <v>0</v>
      </c>
      <c r="BS20" s="41"/>
      <c r="BT20" s="41"/>
      <c r="BU20" s="41"/>
      <c r="BV20" s="41"/>
      <c r="BW20" s="41"/>
      <c r="BX20" s="36">
        <f t="shared" si="18"/>
        <v>0</v>
      </c>
      <c r="BY20" s="41"/>
      <c r="BZ20" s="41"/>
      <c r="CA20" s="41"/>
      <c r="CB20" s="41"/>
      <c r="CC20" s="41"/>
      <c r="CD20" s="36">
        <f t="shared" si="4"/>
        <v>0</v>
      </c>
      <c r="CE20" s="36">
        <f t="shared" si="5"/>
        <v>9</v>
      </c>
      <c r="CF20" s="67">
        <f t="shared" si="6"/>
        <v>0.0009681792993883432</v>
      </c>
      <c r="CG20" s="35"/>
      <c r="CH20" s="41"/>
      <c r="CI20" s="41"/>
      <c r="CJ20" s="41"/>
      <c r="CK20" s="36">
        <f t="shared" si="19"/>
        <v>0</v>
      </c>
      <c r="CL20" s="36"/>
      <c r="CM20" s="41"/>
      <c r="CN20" s="41"/>
      <c r="CO20" s="41"/>
      <c r="CP20" s="36">
        <f t="shared" si="20"/>
        <v>0</v>
      </c>
      <c r="CQ20" s="41"/>
      <c r="CR20" s="41"/>
      <c r="CS20" s="41"/>
      <c r="CT20" s="41"/>
      <c r="CU20" s="41"/>
      <c r="CV20" s="41"/>
      <c r="CW20" s="41"/>
      <c r="CX20" s="41"/>
      <c r="CY20" s="41"/>
      <c r="CZ20" s="41"/>
      <c r="DA20" s="41"/>
      <c r="DB20" s="41"/>
      <c r="DC20" s="41"/>
      <c r="DD20" s="41"/>
      <c r="DE20" s="41"/>
      <c r="DF20" s="41"/>
      <c r="DG20" s="41"/>
      <c r="DH20" s="36">
        <f t="shared" si="21"/>
        <v>0</v>
      </c>
      <c r="DI20" s="36">
        <f t="shared" si="7"/>
        <v>0</v>
      </c>
      <c r="DJ20" s="67">
        <f t="shared" si="8"/>
      </c>
      <c r="DK20" s="32"/>
    </row>
    <row r="21" spans="1:115" ht="15.75" customHeight="1">
      <c r="A21" s="42"/>
      <c r="B21" s="15" t="s">
        <v>29</v>
      </c>
      <c r="C21" s="1"/>
      <c r="D21" s="41"/>
      <c r="E21" s="41"/>
      <c r="F21" s="41">
        <v>0.51075</v>
      </c>
      <c r="G21" s="41">
        <v>0.62375</v>
      </c>
      <c r="H21" s="41">
        <v>0.65</v>
      </c>
      <c r="I21" s="41">
        <v>0.83146</v>
      </c>
      <c r="J21" s="41">
        <v>7.902</v>
      </c>
      <c r="K21" s="41">
        <v>8.3112</v>
      </c>
      <c r="L21" s="41">
        <v>3.84132</v>
      </c>
      <c r="M21" s="41">
        <v>3.54</v>
      </c>
      <c r="N21" s="41">
        <v>3.6308625</v>
      </c>
      <c r="O21" s="36">
        <f t="shared" si="9"/>
        <v>29.8413425</v>
      </c>
      <c r="P21" s="36"/>
      <c r="Q21" s="41"/>
      <c r="R21" s="41"/>
      <c r="S21" s="41"/>
      <c r="T21" s="36">
        <f t="shared" si="10"/>
        <v>0</v>
      </c>
      <c r="U21" s="41"/>
      <c r="V21" s="41"/>
      <c r="W21" s="41"/>
      <c r="X21" s="41"/>
      <c r="Y21" s="41"/>
      <c r="Z21" s="36">
        <f t="shared" si="11"/>
        <v>0</v>
      </c>
      <c r="AA21" s="36">
        <f t="shared" si="12"/>
        <v>29.8413425</v>
      </c>
      <c r="AB21" s="67">
        <f t="shared" si="0"/>
        <v>0.007115199407702856</v>
      </c>
      <c r="AC21" s="35"/>
      <c r="AD21" s="41">
        <v>3.25335</v>
      </c>
      <c r="AE21" s="41">
        <v>2.964738</v>
      </c>
      <c r="AF21" s="41">
        <v>2.942752</v>
      </c>
      <c r="AG21" s="41">
        <v>2.939982</v>
      </c>
      <c r="AH21" s="41">
        <v>3.2814</v>
      </c>
      <c r="AI21" s="36">
        <f t="shared" si="13"/>
        <v>15.382222</v>
      </c>
      <c r="AJ21" s="41"/>
      <c r="AK21" s="41"/>
      <c r="AL21" s="41"/>
      <c r="AM21" s="41"/>
      <c r="AN21" s="41"/>
      <c r="AO21" s="36">
        <f t="shared" si="14"/>
        <v>0</v>
      </c>
      <c r="AP21" s="41"/>
      <c r="AQ21" s="41"/>
      <c r="AR21" s="41"/>
      <c r="AS21" s="41"/>
      <c r="AT21" s="41"/>
      <c r="AU21" s="36">
        <f t="shared" si="15"/>
        <v>0</v>
      </c>
      <c r="AV21" s="41"/>
      <c r="AW21" s="41"/>
      <c r="AX21" s="41"/>
      <c r="AY21" s="41"/>
      <c r="AZ21" s="41"/>
      <c r="BA21" s="36">
        <f t="shared" si="16"/>
        <v>0</v>
      </c>
      <c r="BB21" s="36">
        <f t="shared" si="17"/>
        <v>15.382222</v>
      </c>
      <c r="BC21" s="67">
        <f t="shared" si="1"/>
        <v>0.002069313344551883</v>
      </c>
      <c r="BD21" s="35"/>
      <c r="BE21" s="41">
        <v>3.20139</v>
      </c>
      <c r="BF21" s="41">
        <v>3.5327774900000004</v>
      </c>
      <c r="BG21" s="41">
        <v>3.4059</v>
      </c>
      <c r="BH21" s="41"/>
      <c r="BI21" s="41"/>
      <c r="BJ21" s="41">
        <v>7.05</v>
      </c>
      <c r="BK21" s="36">
        <f t="shared" si="2"/>
        <v>17.19006749</v>
      </c>
      <c r="BL21" s="41"/>
      <c r="BM21" s="41"/>
      <c r="BN21" s="41"/>
      <c r="BO21" s="41"/>
      <c r="BP21" s="41"/>
      <c r="BQ21" s="41"/>
      <c r="BR21" s="36">
        <f t="shared" si="3"/>
        <v>0</v>
      </c>
      <c r="BS21" s="41"/>
      <c r="BT21" s="41"/>
      <c r="BU21" s="41"/>
      <c r="BV21" s="41"/>
      <c r="BW21" s="41"/>
      <c r="BX21" s="36">
        <f t="shared" si="18"/>
        <v>0</v>
      </c>
      <c r="BY21" s="41"/>
      <c r="BZ21" s="41"/>
      <c r="CA21" s="41"/>
      <c r="CB21" s="41"/>
      <c r="CC21" s="41"/>
      <c r="CD21" s="36">
        <f t="shared" si="4"/>
        <v>0</v>
      </c>
      <c r="CE21" s="36">
        <f t="shared" si="5"/>
        <v>17.19006749</v>
      </c>
      <c r="CF21" s="67">
        <f t="shared" si="6"/>
        <v>0.0018492297221007262</v>
      </c>
      <c r="CG21" s="35"/>
      <c r="CH21" s="41"/>
      <c r="CI21" s="41"/>
      <c r="CJ21" s="41"/>
      <c r="CK21" s="36">
        <f t="shared" si="19"/>
        <v>0</v>
      </c>
      <c r="CL21" s="36"/>
      <c r="CM21" s="41"/>
      <c r="CN21" s="41"/>
      <c r="CO21" s="41"/>
      <c r="CP21" s="36">
        <f t="shared" si="20"/>
        <v>0</v>
      </c>
      <c r="CQ21" s="41"/>
      <c r="CR21" s="41"/>
      <c r="CS21" s="41"/>
      <c r="CT21" s="41"/>
      <c r="CU21" s="41"/>
      <c r="CV21" s="41"/>
      <c r="CW21" s="41"/>
      <c r="CX21" s="41"/>
      <c r="CY21" s="41"/>
      <c r="CZ21" s="41"/>
      <c r="DA21" s="41"/>
      <c r="DB21" s="41"/>
      <c r="DC21" s="41"/>
      <c r="DD21" s="41"/>
      <c r="DE21" s="41"/>
      <c r="DF21" s="41"/>
      <c r="DG21" s="41"/>
      <c r="DH21" s="36">
        <f t="shared" si="21"/>
        <v>0</v>
      </c>
      <c r="DI21" s="36">
        <f t="shared" si="7"/>
        <v>0</v>
      </c>
      <c r="DJ21" s="67">
        <f t="shared" si="8"/>
      </c>
      <c r="DK21" s="32"/>
    </row>
    <row r="22" spans="1:115" ht="15.75" customHeight="1">
      <c r="A22" s="42"/>
      <c r="B22" s="15" t="s">
        <v>30</v>
      </c>
      <c r="C22" s="1"/>
      <c r="D22" s="41"/>
      <c r="E22" s="41"/>
      <c r="F22" s="41"/>
      <c r="G22" s="41"/>
      <c r="H22" s="41"/>
      <c r="I22" s="41"/>
      <c r="J22" s="41"/>
      <c r="K22" s="41"/>
      <c r="L22" s="41"/>
      <c r="M22" s="41"/>
      <c r="N22" s="41"/>
      <c r="O22" s="36">
        <f t="shared" si="9"/>
        <v>0</v>
      </c>
      <c r="P22" s="36"/>
      <c r="Q22" s="41">
        <v>50.21583432</v>
      </c>
      <c r="R22" s="41">
        <v>55.7</v>
      </c>
      <c r="S22" s="41">
        <v>52.306982</v>
      </c>
      <c r="T22" s="36">
        <f t="shared" si="10"/>
        <v>158.22281632</v>
      </c>
      <c r="U22" s="41">
        <v>3.664141</v>
      </c>
      <c r="V22" s="41">
        <v>7.369513721535577</v>
      </c>
      <c r="W22" s="41">
        <v>32.22167799549138</v>
      </c>
      <c r="X22" s="41">
        <v>32.36575128280254</v>
      </c>
      <c r="Y22" s="41">
        <v>31.162228390399996</v>
      </c>
      <c r="Z22" s="36">
        <f t="shared" si="11"/>
        <v>106.7833123902295</v>
      </c>
      <c r="AA22" s="36">
        <f t="shared" si="12"/>
        <v>265.0061287102295</v>
      </c>
      <c r="AB22" s="67">
        <f t="shared" si="0"/>
        <v>0.06318654899780907</v>
      </c>
      <c r="AC22" s="33"/>
      <c r="AD22" s="41"/>
      <c r="AE22" s="41"/>
      <c r="AF22" s="41"/>
      <c r="AG22" s="41"/>
      <c r="AH22" s="41"/>
      <c r="AI22" s="36">
        <f t="shared" si="13"/>
        <v>0</v>
      </c>
      <c r="AJ22" s="41"/>
      <c r="AK22" s="41"/>
      <c r="AL22" s="41"/>
      <c r="AM22" s="41"/>
      <c r="AN22" s="41"/>
      <c r="AO22" s="36">
        <f t="shared" si="14"/>
        <v>0</v>
      </c>
      <c r="AP22" s="41">
        <v>52.415168</v>
      </c>
      <c r="AQ22" s="41">
        <v>52.696072</v>
      </c>
      <c r="AR22" s="41">
        <v>53.170572</v>
      </c>
      <c r="AS22" s="41">
        <v>53.648868</v>
      </c>
      <c r="AT22" s="41">
        <v>54.324556</v>
      </c>
      <c r="AU22" s="36">
        <f t="shared" si="15"/>
        <v>266.25523599999997</v>
      </c>
      <c r="AV22" s="41">
        <v>32.334698680000024</v>
      </c>
      <c r="AW22" s="41">
        <v>31.270598240000044</v>
      </c>
      <c r="AX22" s="41">
        <v>30.442706665000017</v>
      </c>
      <c r="AY22" s="41">
        <v>29.432654813279985</v>
      </c>
      <c r="AZ22" s="41">
        <v>28.267039455000003</v>
      </c>
      <c r="BA22" s="36">
        <f t="shared" si="16"/>
        <v>151.74769785328007</v>
      </c>
      <c r="BB22" s="36">
        <f t="shared" si="17"/>
        <v>418.00293385328007</v>
      </c>
      <c r="BC22" s="67">
        <f t="shared" si="1"/>
        <v>0.05623238626281889</v>
      </c>
      <c r="BD22" s="33"/>
      <c r="BE22" s="41">
        <v>4.2532</v>
      </c>
      <c r="BF22" s="41">
        <v>14.32920461</v>
      </c>
      <c r="BG22" s="41">
        <v>32.41812</v>
      </c>
      <c r="BH22" s="41">
        <v>32.199999999999996</v>
      </c>
      <c r="BI22" s="41">
        <v>33.6</v>
      </c>
      <c r="BJ22" s="41"/>
      <c r="BK22" s="36">
        <f t="shared" si="2"/>
        <v>116.80052461</v>
      </c>
      <c r="BL22" s="41"/>
      <c r="BM22" s="41"/>
      <c r="BN22" s="41"/>
      <c r="BO22" s="41"/>
      <c r="BP22" s="41"/>
      <c r="BQ22" s="41"/>
      <c r="BR22" s="36">
        <f t="shared" si="3"/>
        <v>0</v>
      </c>
      <c r="BS22" s="41">
        <v>54.495376</v>
      </c>
      <c r="BT22" s="41">
        <v>54.666196</v>
      </c>
      <c r="BU22" s="41">
        <v>54.837016</v>
      </c>
      <c r="BV22" s="41">
        <v>46.52335968</v>
      </c>
      <c r="BW22" s="41">
        <v>0</v>
      </c>
      <c r="BX22" s="36">
        <f t="shared" si="18"/>
        <v>210.52194768</v>
      </c>
      <c r="BY22" s="41">
        <v>27.264572465000004</v>
      </c>
      <c r="BZ22" s="41">
        <v>26.652268295000002</v>
      </c>
      <c r="CA22" s="41">
        <v>26.016969315410403</v>
      </c>
      <c r="CB22" s="41">
        <v>25.507020269999998</v>
      </c>
      <c r="CC22" s="41">
        <v>35.04447</v>
      </c>
      <c r="CD22" s="36">
        <f t="shared" si="4"/>
        <v>140.4853003454104</v>
      </c>
      <c r="CE22" s="36">
        <f t="shared" si="5"/>
        <v>467.8077726354104</v>
      </c>
      <c r="CF22" s="67">
        <f t="shared" si="6"/>
        <v>0.05032464461761922</v>
      </c>
      <c r="CG22" s="33"/>
      <c r="CH22" s="41"/>
      <c r="CI22" s="41"/>
      <c r="CJ22" s="41"/>
      <c r="CK22" s="36">
        <f t="shared" si="19"/>
        <v>0</v>
      </c>
      <c r="CL22" s="36"/>
      <c r="CM22" s="41"/>
      <c r="CN22" s="41"/>
      <c r="CO22" s="41"/>
      <c r="CP22" s="36">
        <f t="shared" si="20"/>
        <v>0</v>
      </c>
      <c r="CQ22" s="41">
        <v>35.04447</v>
      </c>
      <c r="CR22" s="41">
        <v>35.04447</v>
      </c>
      <c r="CS22" s="41">
        <v>35.04447</v>
      </c>
      <c r="CT22" s="41">
        <v>35.04447</v>
      </c>
      <c r="CU22" s="41">
        <v>35.04447</v>
      </c>
      <c r="CV22" s="41">
        <v>0</v>
      </c>
      <c r="CW22" s="41">
        <v>0</v>
      </c>
      <c r="CX22" s="41">
        <v>0</v>
      </c>
      <c r="CY22" s="41">
        <v>0</v>
      </c>
      <c r="CZ22" s="41">
        <v>0</v>
      </c>
      <c r="DA22" s="41"/>
      <c r="DB22" s="41"/>
      <c r="DC22" s="41"/>
      <c r="DD22" s="41"/>
      <c r="DE22" s="41"/>
      <c r="DF22" s="41"/>
      <c r="DG22" s="41"/>
      <c r="DH22" s="36">
        <f t="shared" si="21"/>
        <v>175.22234999999998</v>
      </c>
      <c r="DI22" s="36">
        <f t="shared" si="7"/>
        <v>175.22234999999998</v>
      </c>
      <c r="DJ22" s="67">
        <f t="shared" si="8"/>
        <v>0.0723384225991944</v>
      </c>
      <c r="DK22" s="32"/>
    </row>
    <row r="23" spans="1:115" ht="15.75" customHeight="1">
      <c r="A23" s="42"/>
      <c r="B23" s="15" t="s">
        <v>31</v>
      </c>
      <c r="C23" s="1"/>
      <c r="D23" s="41"/>
      <c r="E23" s="41"/>
      <c r="F23" s="41"/>
      <c r="G23" s="41"/>
      <c r="H23" s="41"/>
      <c r="I23" s="41"/>
      <c r="J23" s="41"/>
      <c r="K23" s="41"/>
      <c r="L23" s="41"/>
      <c r="M23" s="41"/>
      <c r="N23" s="41"/>
      <c r="O23" s="36">
        <f t="shared" si="9"/>
        <v>0</v>
      </c>
      <c r="P23" s="36"/>
      <c r="Q23" s="41"/>
      <c r="R23" s="41"/>
      <c r="S23" s="41"/>
      <c r="T23" s="36">
        <f t="shared" si="10"/>
        <v>0</v>
      </c>
      <c r="U23" s="41"/>
      <c r="V23" s="41"/>
      <c r="W23" s="41"/>
      <c r="X23" s="41"/>
      <c r="Y23" s="41"/>
      <c r="Z23" s="36">
        <f t="shared" si="11"/>
        <v>0</v>
      </c>
      <c r="AA23" s="36">
        <f t="shared" si="12"/>
        <v>0</v>
      </c>
      <c r="AB23" s="67">
        <f t="shared" si="0"/>
      </c>
      <c r="AC23" s="35"/>
      <c r="AD23" s="41">
        <v>9.347826</v>
      </c>
      <c r="AE23" s="41">
        <v>9.067392</v>
      </c>
      <c r="AF23" s="41">
        <v>9.067392</v>
      </c>
      <c r="AG23" s="41">
        <v>8.684463</v>
      </c>
      <c r="AH23" s="41">
        <v>17.550746</v>
      </c>
      <c r="AI23" s="36">
        <f t="shared" si="13"/>
        <v>53.717819000000006</v>
      </c>
      <c r="AJ23" s="41"/>
      <c r="AK23" s="41"/>
      <c r="AL23" s="41"/>
      <c r="AM23" s="41"/>
      <c r="AN23" s="41"/>
      <c r="AO23" s="36">
        <f t="shared" si="14"/>
        <v>0</v>
      </c>
      <c r="AP23" s="41"/>
      <c r="AQ23" s="41"/>
      <c r="AR23" s="41"/>
      <c r="AS23" s="41"/>
      <c r="AT23" s="41"/>
      <c r="AU23" s="36">
        <f t="shared" si="15"/>
        <v>0</v>
      </c>
      <c r="AV23" s="41"/>
      <c r="AW23" s="41"/>
      <c r="AX23" s="41"/>
      <c r="AY23" s="41"/>
      <c r="AZ23" s="41"/>
      <c r="BA23" s="36">
        <f t="shared" si="16"/>
        <v>0</v>
      </c>
      <c r="BB23" s="36">
        <f t="shared" si="17"/>
        <v>53.717819000000006</v>
      </c>
      <c r="BC23" s="67">
        <f t="shared" si="1"/>
        <v>0.007226459200557806</v>
      </c>
      <c r="BD23" s="35"/>
      <c r="BE23" s="41">
        <v>18.744266</v>
      </c>
      <c r="BF23" s="41">
        <v>19</v>
      </c>
      <c r="BG23" s="41">
        <v>18.999999</v>
      </c>
      <c r="BH23" s="41">
        <v>19.028571000000003</v>
      </c>
      <c r="BI23" s="41"/>
      <c r="BJ23" s="41">
        <v>18.97143</v>
      </c>
      <c r="BK23" s="36">
        <f t="shared" si="2"/>
        <v>94.744266</v>
      </c>
      <c r="BL23" s="41"/>
      <c r="BM23" s="41"/>
      <c r="BN23" s="41"/>
      <c r="BO23" s="41"/>
      <c r="BP23" s="41"/>
      <c r="BQ23" s="41"/>
      <c r="BR23" s="36">
        <f t="shared" si="3"/>
        <v>0</v>
      </c>
      <c r="BS23" s="41"/>
      <c r="BT23" s="41"/>
      <c r="BU23" s="41"/>
      <c r="BV23" s="41"/>
      <c r="BW23" s="41"/>
      <c r="BX23" s="36">
        <f t="shared" si="18"/>
        <v>0</v>
      </c>
      <c r="BY23" s="41"/>
      <c r="BZ23" s="41"/>
      <c r="CA23" s="41"/>
      <c r="CB23" s="41"/>
      <c r="CC23" s="41"/>
      <c r="CD23" s="36">
        <f t="shared" si="4"/>
        <v>0</v>
      </c>
      <c r="CE23" s="36">
        <f t="shared" si="5"/>
        <v>94.744266</v>
      </c>
      <c r="CF23" s="67">
        <f t="shared" si="6"/>
        <v>0.010192159675215869</v>
      </c>
      <c r="CG23" s="35"/>
      <c r="CH23" s="41"/>
      <c r="CI23" s="41"/>
      <c r="CJ23" s="41"/>
      <c r="CK23" s="36">
        <f t="shared" si="19"/>
        <v>0</v>
      </c>
      <c r="CL23" s="36"/>
      <c r="CM23" s="41"/>
      <c r="CN23" s="41"/>
      <c r="CO23" s="41"/>
      <c r="CP23" s="36">
        <f t="shared" si="20"/>
        <v>0</v>
      </c>
      <c r="CQ23" s="41"/>
      <c r="CR23" s="41"/>
      <c r="CS23" s="41"/>
      <c r="CT23" s="41"/>
      <c r="CU23" s="41"/>
      <c r="CV23" s="41"/>
      <c r="CW23" s="41"/>
      <c r="CX23" s="41"/>
      <c r="CY23" s="41"/>
      <c r="CZ23" s="41"/>
      <c r="DA23" s="41"/>
      <c r="DB23" s="41"/>
      <c r="DC23" s="41"/>
      <c r="DD23" s="41"/>
      <c r="DE23" s="41"/>
      <c r="DF23" s="41"/>
      <c r="DG23" s="41"/>
      <c r="DH23" s="36">
        <f t="shared" si="21"/>
        <v>0</v>
      </c>
      <c r="DI23" s="36">
        <f t="shared" si="7"/>
        <v>0</v>
      </c>
      <c r="DJ23" s="67">
        <f t="shared" si="8"/>
      </c>
      <c r="DK23" s="32"/>
    </row>
    <row r="24" spans="1:114" s="32" customFormat="1" ht="15.75" customHeight="1">
      <c r="A24" s="42"/>
      <c r="B24" s="15" t="s">
        <v>32</v>
      </c>
      <c r="C24" s="1"/>
      <c r="D24" s="41"/>
      <c r="E24" s="41"/>
      <c r="F24" s="41"/>
      <c r="G24" s="41"/>
      <c r="H24" s="41"/>
      <c r="I24" s="41"/>
      <c r="J24" s="41"/>
      <c r="K24" s="41"/>
      <c r="L24" s="41"/>
      <c r="M24" s="41"/>
      <c r="N24" s="41"/>
      <c r="O24" s="36">
        <f>SUM(D24:N24)</f>
        <v>0</v>
      </c>
      <c r="P24" s="36"/>
      <c r="Q24" s="41"/>
      <c r="R24" s="41"/>
      <c r="S24" s="41"/>
      <c r="T24" s="36">
        <f>SUM(Q24:S24)</f>
        <v>0</v>
      </c>
      <c r="U24" s="41"/>
      <c r="V24" s="41"/>
      <c r="W24" s="41"/>
      <c r="X24" s="41"/>
      <c r="Y24" s="41"/>
      <c r="Z24" s="36">
        <f>SUM(U24:Y24)</f>
        <v>0</v>
      </c>
      <c r="AA24" s="36">
        <f>SUM(O24,P24,T24,Z24)</f>
        <v>0</v>
      </c>
      <c r="AB24" s="67">
        <f t="shared" si="0"/>
      </c>
      <c r="AC24" s="35"/>
      <c r="AD24" s="41"/>
      <c r="AE24" s="41"/>
      <c r="AF24" s="41"/>
      <c r="AG24" s="41"/>
      <c r="AH24" s="41"/>
      <c r="AI24" s="36">
        <f>SUM(AD24:AH24)</f>
        <v>0</v>
      </c>
      <c r="AJ24" s="41"/>
      <c r="AK24" s="41"/>
      <c r="AL24" s="41"/>
      <c r="AM24" s="41"/>
      <c r="AN24" s="41"/>
      <c r="AO24" s="36">
        <f>SUM(AJ24:AN24)</f>
        <v>0</v>
      </c>
      <c r="AP24" s="41"/>
      <c r="AQ24" s="41"/>
      <c r="AR24" s="41"/>
      <c r="AS24" s="41"/>
      <c r="AT24" s="41"/>
      <c r="AU24" s="36">
        <f>SUM(AP24:AT24)</f>
        <v>0</v>
      </c>
      <c r="AV24" s="41"/>
      <c r="AW24" s="41"/>
      <c r="AX24" s="41"/>
      <c r="AY24" s="41"/>
      <c r="AZ24" s="41"/>
      <c r="BA24" s="36">
        <f>SUM(AV24:AZ24)</f>
        <v>0</v>
      </c>
      <c r="BB24" s="36">
        <f>SUM(AI24,AO24,AU24,BA24)</f>
        <v>0</v>
      </c>
      <c r="BC24" s="67">
        <f t="shared" si="1"/>
      </c>
      <c r="BD24" s="35"/>
      <c r="BE24" s="41">
        <v>2.5</v>
      </c>
      <c r="BF24" s="41">
        <v>5</v>
      </c>
      <c r="BG24" s="41">
        <v>5</v>
      </c>
      <c r="BH24" s="41">
        <v>5</v>
      </c>
      <c r="BI24" s="41">
        <v>5</v>
      </c>
      <c r="BJ24" s="41"/>
      <c r="BK24" s="36">
        <f t="shared" si="2"/>
        <v>22.5</v>
      </c>
      <c r="BL24" s="41"/>
      <c r="BM24" s="41"/>
      <c r="BN24" s="41"/>
      <c r="BO24" s="41"/>
      <c r="BP24" s="41"/>
      <c r="BQ24" s="41"/>
      <c r="BR24" s="36">
        <f t="shared" si="3"/>
        <v>0</v>
      </c>
      <c r="BS24" s="41"/>
      <c r="BT24" s="41"/>
      <c r="BU24" s="41"/>
      <c r="BV24" s="41"/>
      <c r="BW24" s="41"/>
      <c r="BX24" s="36">
        <f>SUM(BS24:BW24)</f>
        <v>0</v>
      </c>
      <c r="BY24" s="41"/>
      <c r="BZ24" s="41"/>
      <c r="CA24" s="41"/>
      <c r="CB24" s="41"/>
      <c r="CC24" s="41"/>
      <c r="CD24" s="36">
        <f t="shared" si="4"/>
        <v>0</v>
      </c>
      <c r="CE24" s="36">
        <f t="shared" si="5"/>
        <v>22.5</v>
      </c>
      <c r="CF24" s="67">
        <f t="shared" si="6"/>
        <v>0.002420448248470858</v>
      </c>
      <c r="CG24" s="35"/>
      <c r="CH24" s="41">
        <v>2.5</v>
      </c>
      <c r="CI24" s="41"/>
      <c r="CJ24" s="41"/>
      <c r="CK24" s="36">
        <f t="shared" si="19"/>
        <v>2.5</v>
      </c>
      <c r="CL24" s="36"/>
      <c r="CM24" s="41"/>
      <c r="CN24" s="41"/>
      <c r="CO24" s="41"/>
      <c r="CP24" s="36">
        <f t="shared" si="20"/>
        <v>0</v>
      </c>
      <c r="CQ24" s="41"/>
      <c r="CR24" s="41"/>
      <c r="CS24" s="41"/>
      <c r="CT24" s="41"/>
      <c r="CU24" s="41"/>
      <c r="CV24" s="41"/>
      <c r="CW24" s="41"/>
      <c r="CX24" s="41"/>
      <c r="CY24" s="41"/>
      <c r="CZ24" s="41"/>
      <c r="DA24" s="41"/>
      <c r="DB24" s="41"/>
      <c r="DC24" s="41"/>
      <c r="DD24" s="41"/>
      <c r="DE24" s="41"/>
      <c r="DF24" s="41"/>
      <c r="DG24" s="41"/>
      <c r="DH24" s="36">
        <f t="shared" si="21"/>
        <v>0</v>
      </c>
      <c r="DI24" s="36">
        <f t="shared" si="7"/>
        <v>2.5</v>
      </c>
      <c r="DJ24" s="67">
        <f t="shared" si="8"/>
        <v>0.001032094687110326</v>
      </c>
    </row>
    <row r="25" spans="1:114" s="32" customFormat="1" ht="15">
      <c r="A25" s="42"/>
      <c r="B25" s="15" t="s">
        <v>122</v>
      </c>
      <c r="C25" s="1"/>
      <c r="D25" s="41"/>
      <c r="E25" s="41"/>
      <c r="F25" s="41"/>
      <c r="G25" s="41"/>
      <c r="H25" s="41"/>
      <c r="I25" s="41"/>
      <c r="J25" s="41"/>
      <c r="K25" s="41"/>
      <c r="L25" s="41"/>
      <c r="M25" s="41"/>
      <c r="N25" s="41"/>
      <c r="O25" s="36">
        <f>SUM(D25:N25)</f>
        <v>0</v>
      </c>
      <c r="P25" s="36"/>
      <c r="Q25" s="41"/>
      <c r="R25" s="41"/>
      <c r="S25" s="41"/>
      <c r="T25" s="36">
        <f>SUM(Q25:S25)</f>
        <v>0</v>
      </c>
      <c r="U25" s="41"/>
      <c r="V25" s="41"/>
      <c r="W25" s="41"/>
      <c r="X25" s="41"/>
      <c r="Y25" s="41"/>
      <c r="Z25" s="36">
        <f>SUM(U25:Y25)</f>
        <v>0</v>
      </c>
      <c r="AA25" s="36">
        <f>SUM(O25,P25,T25,Z25)</f>
        <v>0</v>
      </c>
      <c r="AB25" s="67">
        <f t="shared" si="0"/>
      </c>
      <c r="AC25" s="35"/>
      <c r="AD25" s="41"/>
      <c r="AE25" s="41"/>
      <c r="AF25" s="41"/>
      <c r="AG25" s="41"/>
      <c r="AH25" s="41"/>
      <c r="AI25" s="36">
        <f>SUM(AD25:AH25)</f>
        <v>0</v>
      </c>
      <c r="AJ25" s="41"/>
      <c r="AK25" s="41"/>
      <c r="AL25" s="41"/>
      <c r="AM25" s="41"/>
      <c r="AN25" s="41"/>
      <c r="AO25" s="36">
        <f>SUM(AJ25:AN25)</f>
        <v>0</v>
      </c>
      <c r="AP25" s="41"/>
      <c r="AQ25" s="41"/>
      <c r="AR25" s="41"/>
      <c r="AS25" s="41"/>
      <c r="AT25" s="41"/>
      <c r="AU25" s="36">
        <f>SUM(AP25:AT25)</f>
        <v>0</v>
      </c>
      <c r="AV25" s="41"/>
      <c r="AW25" s="41"/>
      <c r="AX25" s="41"/>
      <c r="AY25" s="41"/>
      <c r="AZ25" s="41"/>
      <c r="BA25" s="36">
        <f>SUM(AV25:AZ25)</f>
        <v>0</v>
      </c>
      <c r="BB25" s="36">
        <f>SUM(AI25,AO25,AU25,BA25)</f>
        <v>0</v>
      </c>
      <c r="BC25" s="67">
        <f t="shared" si="1"/>
      </c>
      <c r="BD25" s="35"/>
      <c r="BE25" s="41"/>
      <c r="BF25" s="41"/>
      <c r="BG25" s="41"/>
      <c r="BH25" s="41">
        <v>0.5</v>
      </c>
      <c r="BI25" s="41">
        <v>0.5</v>
      </c>
      <c r="BJ25" s="41"/>
      <c r="BK25" s="36">
        <f t="shared" si="2"/>
        <v>1</v>
      </c>
      <c r="BL25" s="41"/>
      <c r="BM25" s="41"/>
      <c r="BN25" s="41"/>
      <c r="BO25" s="41"/>
      <c r="BP25" s="41"/>
      <c r="BQ25" s="41"/>
      <c r="BR25" s="36">
        <f t="shared" si="3"/>
        <v>0</v>
      </c>
      <c r="BS25" s="41"/>
      <c r="BT25" s="41"/>
      <c r="BU25" s="41"/>
      <c r="BV25" s="41"/>
      <c r="BW25" s="41"/>
      <c r="BX25" s="36">
        <f>SUM(BS25:BW25)</f>
        <v>0</v>
      </c>
      <c r="BY25" s="41"/>
      <c r="BZ25" s="41"/>
      <c r="CA25" s="41"/>
      <c r="CB25" s="41"/>
      <c r="CC25" s="41"/>
      <c r="CD25" s="36">
        <f t="shared" si="4"/>
        <v>0</v>
      </c>
      <c r="CE25" s="36">
        <f t="shared" si="5"/>
        <v>1</v>
      </c>
      <c r="CF25" s="67">
        <f t="shared" si="6"/>
        <v>0.0001075754777098159</v>
      </c>
      <c r="CG25" s="35"/>
      <c r="CH25" s="41"/>
      <c r="CI25" s="41"/>
      <c r="CJ25" s="41"/>
      <c r="CK25" s="36">
        <f>SUM(CH25:CJ25)</f>
        <v>0</v>
      </c>
      <c r="CL25" s="36"/>
      <c r="CM25" s="41"/>
      <c r="CN25" s="41"/>
      <c r="CO25" s="41"/>
      <c r="CP25" s="36">
        <f t="shared" si="20"/>
        <v>0</v>
      </c>
      <c r="CQ25" s="41"/>
      <c r="CR25" s="41"/>
      <c r="CS25" s="41"/>
      <c r="CT25" s="41"/>
      <c r="CU25" s="41"/>
      <c r="CV25" s="41"/>
      <c r="CW25" s="41"/>
      <c r="CX25" s="41"/>
      <c r="CY25" s="41"/>
      <c r="CZ25" s="41"/>
      <c r="DA25" s="41"/>
      <c r="DB25" s="41"/>
      <c r="DC25" s="41"/>
      <c r="DD25" s="41"/>
      <c r="DE25" s="41"/>
      <c r="DF25" s="41"/>
      <c r="DG25" s="41"/>
      <c r="DH25" s="36">
        <f t="shared" si="21"/>
        <v>0</v>
      </c>
      <c r="DI25" s="36">
        <f t="shared" si="7"/>
        <v>0</v>
      </c>
      <c r="DJ25" s="67">
        <f t="shared" si="8"/>
      </c>
    </row>
    <row r="26" spans="1:115" ht="15">
      <c r="A26" s="42"/>
      <c r="B26" s="15" t="s">
        <v>33</v>
      </c>
      <c r="C26" s="1"/>
      <c r="D26" s="41"/>
      <c r="E26" s="41"/>
      <c r="F26" s="41"/>
      <c r="G26" s="41"/>
      <c r="H26" s="41"/>
      <c r="I26" s="41">
        <v>0.64515</v>
      </c>
      <c r="J26" s="41">
        <v>1.318775</v>
      </c>
      <c r="K26" s="41">
        <v>0.81184</v>
      </c>
      <c r="L26" s="41">
        <v>1.4229</v>
      </c>
      <c r="M26" s="41">
        <v>1.19124</v>
      </c>
      <c r="N26" s="41">
        <v>1.10044</v>
      </c>
      <c r="O26" s="36">
        <f t="shared" si="9"/>
        <v>6.4903450000000005</v>
      </c>
      <c r="P26" s="36"/>
      <c r="Q26" s="41"/>
      <c r="R26" s="41"/>
      <c r="S26" s="41"/>
      <c r="T26" s="36">
        <f t="shared" si="10"/>
        <v>0</v>
      </c>
      <c r="U26" s="41"/>
      <c r="V26" s="41"/>
      <c r="W26" s="41"/>
      <c r="X26" s="41"/>
      <c r="Y26" s="41"/>
      <c r="Z26" s="36">
        <f t="shared" si="11"/>
        <v>0</v>
      </c>
      <c r="AA26" s="36">
        <f t="shared" si="12"/>
        <v>6.4903450000000005</v>
      </c>
      <c r="AB26" s="67">
        <f t="shared" si="0"/>
        <v>0.0015475208228244823</v>
      </c>
      <c r="AC26" s="35"/>
      <c r="AD26" s="41">
        <v>1.18612754</v>
      </c>
      <c r="AE26" s="41">
        <v>1.0752701</v>
      </c>
      <c r="AF26" s="41">
        <v>1.0590259</v>
      </c>
      <c r="AG26" s="41">
        <v>1.12059396</v>
      </c>
      <c r="AH26" s="41">
        <v>0.9207476600000001</v>
      </c>
      <c r="AI26" s="36">
        <f t="shared" si="13"/>
        <v>5.36176516</v>
      </c>
      <c r="AJ26" s="41"/>
      <c r="AK26" s="41"/>
      <c r="AL26" s="41"/>
      <c r="AM26" s="41"/>
      <c r="AN26" s="41"/>
      <c r="AO26" s="36">
        <f t="shared" si="14"/>
        <v>0</v>
      </c>
      <c r="AP26" s="41"/>
      <c r="AQ26" s="41"/>
      <c r="AR26" s="41"/>
      <c r="AS26" s="41"/>
      <c r="AT26" s="41"/>
      <c r="AU26" s="36">
        <f t="shared" si="15"/>
        <v>0</v>
      </c>
      <c r="AV26" s="41"/>
      <c r="AW26" s="41"/>
      <c r="AX26" s="41"/>
      <c r="AY26" s="41"/>
      <c r="AZ26" s="41"/>
      <c r="BA26" s="36">
        <f t="shared" si="16"/>
        <v>0</v>
      </c>
      <c r="BB26" s="36">
        <f t="shared" si="17"/>
        <v>5.36176516</v>
      </c>
      <c r="BC26" s="67">
        <f t="shared" si="1"/>
        <v>0.0007212984051290744</v>
      </c>
      <c r="BD26" s="35"/>
      <c r="BE26" s="41">
        <v>0.89615857</v>
      </c>
      <c r="BF26" s="41">
        <v>0.863788</v>
      </c>
      <c r="BG26" s="41">
        <v>0.91594</v>
      </c>
      <c r="BH26" s="41">
        <v>0.9429999999999998</v>
      </c>
      <c r="BI26" s="41">
        <v>0.984</v>
      </c>
      <c r="BJ26" s="41"/>
      <c r="BK26" s="36">
        <f t="shared" si="2"/>
        <v>4.60288657</v>
      </c>
      <c r="BL26" s="41"/>
      <c r="BM26" s="41"/>
      <c r="BN26" s="41"/>
      <c r="BO26" s="41"/>
      <c r="BP26" s="41"/>
      <c r="BQ26" s="41"/>
      <c r="BR26" s="36">
        <f t="shared" si="3"/>
        <v>0</v>
      </c>
      <c r="BS26" s="41"/>
      <c r="BT26" s="41"/>
      <c r="BU26" s="41"/>
      <c r="BV26" s="41"/>
      <c r="BW26" s="41"/>
      <c r="BX26" s="36">
        <f t="shared" si="18"/>
        <v>0</v>
      </c>
      <c r="BY26" s="41"/>
      <c r="BZ26" s="41"/>
      <c r="CA26" s="41"/>
      <c r="CB26" s="41"/>
      <c r="CC26" s="41"/>
      <c r="CD26" s="36">
        <f t="shared" si="4"/>
        <v>0</v>
      </c>
      <c r="CE26" s="36">
        <f t="shared" si="5"/>
        <v>4.60288657</v>
      </c>
      <c r="CF26" s="67">
        <f t="shared" si="6"/>
        <v>0.000495157721611846</v>
      </c>
      <c r="CG26" s="35"/>
      <c r="CH26" s="41"/>
      <c r="CI26" s="41"/>
      <c r="CJ26" s="41"/>
      <c r="CK26" s="36">
        <f t="shared" si="19"/>
        <v>0</v>
      </c>
      <c r="CL26" s="36"/>
      <c r="CM26" s="41"/>
      <c r="CN26" s="41"/>
      <c r="CO26" s="41"/>
      <c r="CP26" s="36">
        <f t="shared" si="20"/>
        <v>0</v>
      </c>
      <c r="CQ26" s="41"/>
      <c r="CR26" s="41"/>
      <c r="CS26" s="41"/>
      <c r="CT26" s="41"/>
      <c r="CU26" s="41"/>
      <c r="CV26" s="41"/>
      <c r="CW26" s="41"/>
      <c r="CX26" s="41"/>
      <c r="CY26" s="41"/>
      <c r="CZ26" s="41"/>
      <c r="DA26" s="41"/>
      <c r="DB26" s="41"/>
      <c r="DC26" s="41"/>
      <c r="DD26" s="41"/>
      <c r="DE26" s="41"/>
      <c r="DF26" s="41"/>
      <c r="DG26" s="41"/>
      <c r="DH26" s="36">
        <f t="shared" si="21"/>
        <v>0</v>
      </c>
      <c r="DI26" s="36">
        <f t="shared" si="7"/>
        <v>0</v>
      </c>
      <c r="DJ26" s="67">
        <f t="shared" si="8"/>
      </c>
      <c r="DK26" s="32"/>
    </row>
    <row r="27" spans="1:114" s="32" customFormat="1" ht="15">
      <c r="A27" s="42"/>
      <c r="B27" s="15" t="s">
        <v>34</v>
      </c>
      <c r="C27" s="1"/>
      <c r="D27" s="41"/>
      <c r="E27" s="41"/>
      <c r="F27" s="41"/>
      <c r="G27" s="41"/>
      <c r="H27" s="41"/>
      <c r="I27" s="41"/>
      <c r="J27" s="41"/>
      <c r="K27" s="41"/>
      <c r="L27" s="41"/>
      <c r="M27" s="41"/>
      <c r="N27" s="41"/>
      <c r="O27" s="36">
        <f t="shared" si="9"/>
        <v>0</v>
      </c>
      <c r="P27" s="36"/>
      <c r="Q27" s="41"/>
      <c r="R27" s="41"/>
      <c r="S27" s="41"/>
      <c r="T27" s="36">
        <f t="shared" si="10"/>
        <v>0</v>
      </c>
      <c r="U27" s="41"/>
      <c r="V27" s="41"/>
      <c r="W27" s="41"/>
      <c r="X27" s="41"/>
      <c r="Y27" s="41"/>
      <c r="Z27" s="36">
        <f>SUM(U27:Y27)</f>
        <v>0</v>
      </c>
      <c r="AA27" s="36">
        <f>SUM(O27,P27,T27,Z27)</f>
        <v>0</v>
      </c>
      <c r="AB27" s="67">
        <f t="shared" si="0"/>
      </c>
      <c r="AC27" s="35"/>
      <c r="AD27" s="41"/>
      <c r="AE27" s="41"/>
      <c r="AF27" s="41"/>
      <c r="AG27" s="41"/>
      <c r="AH27" s="41"/>
      <c r="AI27" s="36">
        <f t="shared" si="13"/>
        <v>0</v>
      </c>
      <c r="AJ27" s="41"/>
      <c r="AK27" s="41"/>
      <c r="AL27" s="41"/>
      <c r="AM27" s="41"/>
      <c r="AN27" s="41"/>
      <c r="AO27" s="36">
        <f t="shared" si="14"/>
        <v>0</v>
      </c>
      <c r="AP27" s="41"/>
      <c r="AQ27" s="41"/>
      <c r="AR27" s="41"/>
      <c r="AS27" s="41"/>
      <c r="AT27" s="41"/>
      <c r="AU27" s="36">
        <f t="shared" si="15"/>
        <v>0</v>
      </c>
      <c r="AV27" s="41"/>
      <c r="AW27" s="41"/>
      <c r="AX27" s="41"/>
      <c r="AY27" s="41"/>
      <c r="AZ27" s="41"/>
      <c r="BA27" s="36">
        <f>SUM(AV27:AZ27)</f>
        <v>0</v>
      </c>
      <c r="BB27" s="36">
        <f>SUM(AI27,AO27,AU27,BA27)</f>
        <v>0</v>
      </c>
      <c r="BC27" s="67">
        <f t="shared" si="1"/>
      </c>
      <c r="BD27" s="35"/>
      <c r="BE27" s="41"/>
      <c r="BF27" s="41">
        <v>0.107821</v>
      </c>
      <c r="BG27" s="41">
        <v>0.184512</v>
      </c>
      <c r="BH27" s="41">
        <v>0.169452</v>
      </c>
      <c r="BI27" s="41">
        <v>0.18</v>
      </c>
      <c r="BJ27" s="41"/>
      <c r="BK27" s="36">
        <f t="shared" si="2"/>
        <v>0.641785</v>
      </c>
      <c r="BL27" s="41"/>
      <c r="BM27" s="41"/>
      <c r="BN27" s="41"/>
      <c r="BO27" s="41"/>
      <c r="BP27" s="41"/>
      <c r="BQ27" s="41"/>
      <c r="BR27" s="36">
        <f t="shared" si="3"/>
        <v>0</v>
      </c>
      <c r="BS27" s="41"/>
      <c r="BT27" s="41"/>
      <c r="BU27" s="41"/>
      <c r="BV27" s="41"/>
      <c r="BW27" s="41"/>
      <c r="BX27" s="36">
        <f t="shared" si="18"/>
        <v>0</v>
      </c>
      <c r="BY27" s="41"/>
      <c r="BZ27" s="41"/>
      <c r="CA27" s="41"/>
      <c r="CB27" s="41"/>
      <c r="CC27" s="41"/>
      <c r="CD27" s="36">
        <f t="shared" si="4"/>
        <v>0</v>
      </c>
      <c r="CE27" s="36">
        <f t="shared" si="5"/>
        <v>0.641785</v>
      </c>
      <c r="CF27" s="67">
        <f t="shared" si="6"/>
        <v>6.904032796199421E-05</v>
      </c>
      <c r="CG27" s="35"/>
      <c r="CH27" s="41"/>
      <c r="CI27" s="41"/>
      <c r="CJ27" s="41"/>
      <c r="CK27" s="36">
        <f t="shared" si="19"/>
        <v>0</v>
      </c>
      <c r="CL27" s="36"/>
      <c r="CM27" s="41"/>
      <c r="CN27" s="41"/>
      <c r="CO27" s="41"/>
      <c r="CP27" s="36">
        <f t="shared" si="20"/>
        <v>0</v>
      </c>
      <c r="CQ27" s="41"/>
      <c r="CR27" s="41"/>
      <c r="CS27" s="41"/>
      <c r="CT27" s="41"/>
      <c r="CU27" s="41"/>
      <c r="CV27" s="41"/>
      <c r="CW27" s="41"/>
      <c r="CX27" s="41"/>
      <c r="CY27" s="41"/>
      <c r="CZ27" s="41"/>
      <c r="DA27" s="41"/>
      <c r="DB27" s="41"/>
      <c r="DC27" s="41"/>
      <c r="DD27" s="41"/>
      <c r="DE27" s="41"/>
      <c r="DF27" s="41"/>
      <c r="DG27" s="41"/>
      <c r="DH27" s="36">
        <f t="shared" si="21"/>
        <v>0</v>
      </c>
      <c r="DI27" s="36">
        <f t="shared" si="7"/>
        <v>0</v>
      </c>
      <c r="DJ27" s="67">
        <f t="shared" si="8"/>
      </c>
    </row>
    <row r="28" spans="1:115" ht="15">
      <c r="A28" s="42">
        <v>9</v>
      </c>
      <c r="B28" s="15" t="s">
        <v>35</v>
      </c>
      <c r="C28" s="1"/>
      <c r="D28" s="41"/>
      <c r="E28" s="41">
        <v>24.060335</v>
      </c>
      <c r="F28" s="41">
        <v>13.375172</v>
      </c>
      <c r="G28" s="41">
        <v>16.492642</v>
      </c>
      <c r="H28" s="41">
        <v>17.329866</v>
      </c>
      <c r="I28" s="41">
        <v>15.859414</v>
      </c>
      <c r="J28" s="41"/>
      <c r="K28" s="41">
        <v>33.547469</v>
      </c>
      <c r="L28" s="41">
        <v>38.885</v>
      </c>
      <c r="M28" s="41">
        <v>31.20579</v>
      </c>
      <c r="N28" s="41">
        <v>25.111385</v>
      </c>
      <c r="O28" s="36">
        <f t="shared" si="9"/>
        <v>215.867073</v>
      </c>
      <c r="P28" s="36"/>
      <c r="Q28" s="41"/>
      <c r="R28" s="41"/>
      <c r="S28" s="41"/>
      <c r="T28" s="36">
        <f t="shared" si="10"/>
        <v>0</v>
      </c>
      <c r="U28" s="41">
        <v>0</v>
      </c>
      <c r="V28" s="41">
        <v>0</v>
      </c>
      <c r="W28" s="41">
        <v>0</v>
      </c>
      <c r="X28" s="41">
        <v>13.901458</v>
      </c>
      <c r="Y28" s="41">
        <v>0</v>
      </c>
      <c r="Z28" s="36">
        <f t="shared" si="11"/>
        <v>13.901458</v>
      </c>
      <c r="AA28" s="36">
        <f t="shared" si="12"/>
        <v>229.768531</v>
      </c>
      <c r="AB28" s="67">
        <f t="shared" si="0"/>
        <v>0.05478469729302411</v>
      </c>
      <c r="AC28" s="33"/>
      <c r="AD28" s="41">
        <v>26.326</v>
      </c>
      <c r="AE28" s="41">
        <v>14.2065</v>
      </c>
      <c r="AF28" s="41">
        <v>34.4275</v>
      </c>
      <c r="AG28" s="41">
        <v>39.8048</v>
      </c>
      <c r="AH28" s="41">
        <v>33.9456</v>
      </c>
      <c r="AI28" s="36">
        <f t="shared" si="13"/>
        <v>148.7104</v>
      </c>
      <c r="AJ28" s="41"/>
      <c r="AK28" s="41"/>
      <c r="AL28" s="41"/>
      <c r="AM28" s="41"/>
      <c r="AN28" s="41"/>
      <c r="AO28" s="36">
        <f t="shared" si="14"/>
        <v>0</v>
      </c>
      <c r="AP28" s="41"/>
      <c r="AQ28" s="41"/>
      <c r="AR28" s="41"/>
      <c r="AS28" s="41"/>
      <c r="AT28" s="41"/>
      <c r="AU28" s="36">
        <f t="shared" si="15"/>
        <v>0</v>
      </c>
      <c r="AV28" s="41">
        <v>0</v>
      </c>
      <c r="AW28" s="41">
        <v>18.7494991</v>
      </c>
      <c r="AX28" s="41">
        <v>18.2452831</v>
      </c>
      <c r="AY28" s="41">
        <v>17.6592299</v>
      </c>
      <c r="AZ28" s="41">
        <v>17.0317516</v>
      </c>
      <c r="BA28" s="36">
        <f t="shared" si="16"/>
        <v>71.6857637</v>
      </c>
      <c r="BB28" s="36">
        <f t="shared" si="17"/>
        <v>220.3961637</v>
      </c>
      <c r="BC28" s="67">
        <f t="shared" si="1"/>
        <v>0.029649079478403787</v>
      </c>
      <c r="BD28" s="33"/>
      <c r="BE28" s="41">
        <v>38.309967</v>
      </c>
      <c r="BF28" s="41">
        <v>39.6878852060487</v>
      </c>
      <c r="BG28" s="41">
        <v>43.211356807245</v>
      </c>
      <c r="BH28" s="41">
        <v>44.289944342</v>
      </c>
      <c r="BI28" s="41">
        <v>45.3838825</v>
      </c>
      <c r="BJ28" s="41"/>
      <c r="BK28" s="36">
        <f t="shared" si="2"/>
        <v>210.88303585529368</v>
      </c>
      <c r="BL28" s="41"/>
      <c r="BM28" s="41">
        <v>1.8567011100000002</v>
      </c>
      <c r="BN28" s="41">
        <v>2.7033181799999997</v>
      </c>
      <c r="BO28" s="41"/>
      <c r="BP28" s="41"/>
      <c r="BQ28" s="41">
        <v>7.035493077790154</v>
      </c>
      <c r="BR28" s="36">
        <f t="shared" si="3"/>
        <v>11.595512367790153</v>
      </c>
      <c r="BS28" s="41"/>
      <c r="BT28" s="41"/>
      <c r="BU28" s="41"/>
      <c r="BV28" s="41"/>
      <c r="BW28" s="41"/>
      <c r="BX28" s="36">
        <f t="shared" si="18"/>
        <v>0</v>
      </c>
      <c r="BY28" s="41">
        <v>16.4596321</v>
      </c>
      <c r="BZ28" s="41">
        <v>16.41664601</v>
      </c>
      <c r="CA28" s="41">
        <v>16.41664601</v>
      </c>
      <c r="CB28" s="41">
        <v>16.666666</v>
      </c>
      <c r="CC28" s="41">
        <v>16.666668</v>
      </c>
      <c r="CD28" s="36">
        <f t="shared" si="4"/>
        <v>82.62625812</v>
      </c>
      <c r="CE28" s="36">
        <f t="shared" si="5"/>
        <v>305.10480634308385</v>
      </c>
      <c r="CF28" s="67">
        <f t="shared" si="6"/>
        <v>0.03282179529391811</v>
      </c>
      <c r="CG28" s="33"/>
      <c r="CH28" s="41"/>
      <c r="CI28" s="41"/>
      <c r="CJ28" s="41"/>
      <c r="CK28" s="36">
        <f t="shared" si="19"/>
        <v>0</v>
      </c>
      <c r="CL28" s="36"/>
      <c r="CM28" s="41"/>
      <c r="CN28" s="41"/>
      <c r="CO28" s="41"/>
      <c r="CP28" s="36">
        <f t="shared" si="20"/>
        <v>0</v>
      </c>
      <c r="CQ28" s="41">
        <v>0</v>
      </c>
      <c r="CR28" s="41">
        <v>0</v>
      </c>
      <c r="CS28" s="41">
        <v>0</v>
      </c>
      <c r="CT28" s="41">
        <v>0</v>
      </c>
      <c r="CU28" s="41">
        <v>0</v>
      </c>
      <c r="CV28" s="41">
        <v>0</v>
      </c>
      <c r="CW28" s="41">
        <v>0</v>
      </c>
      <c r="CX28" s="41">
        <v>0</v>
      </c>
      <c r="CY28" s="41">
        <v>0</v>
      </c>
      <c r="CZ28" s="41">
        <v>0</v>
      </c>
      <c r="DA28" s="41"/>
      <c r="DB28" s="41"/>
      <c r="DC28" s="41"/>
      <c r="DD28" s="41"/>
      <c r="DE28" s="41"/>
      <c r="DF28" s="41"/>
      <c r="DG28" s="41"/>
      <c r="DH28" s="36">
        <f t="shared" si="21"/>
        <v>0</v>
      </c>
      <c r="DI28" s="36">
        <f t="shared" si="7"/>
        <v>0</v>
      </c>
      <c r="DJ28" s="67">
        <f t="shared" si="8"/>
      </c>
      <c r="DK28" s="32"/>
    </row>
    <row r="29" spans="1:115" ht="17.25" customHeight="1">
      <c r="A29" s="42"/>
      <c r="B29" s="15" t="s">
        <v>36</v>
      </c>
      <c r="C29" s="1"/>
      <c r="D29" s="41"/>
      <c r="E29" s="41">
        <v>17.89469</v>
      </c>
      <c r="F29" s="41">
        <v>21.325656</v>
      </c>
      <c r="G29" s="41">
        <v>21.791087</v>
      </c>
      <c r="H29" s="41">
        <v>40.924593</v>
      </c>
      <c r="I29" s="41">
        <v>39.534594</v>
      </c>
      <c r="J29" s="41">
        <v>67.379314</v>
      </c>
      <c r="K29" s="41">
        <v>86.156761</v>
      </c>
      <c r="L29" s="41">
        <v>65.44948</v>
      </c>
      <c r="M29" s="41">
        <v>82.800325</v>
      </c>
      <c r="N29" s="41">
        <v>82.25713227000001</v>
      </c>
      <c r="O29" s="36">
        <f t="shared" si="9"/>
        <v>525.51363227</v>
      </c>
      <c r="P29" s="36"/>
      <c r="Q29" s="41"/>
      <c r="R29" s="41"/>
      <c r="S29" s="41">
        <v>2.081675</v>
      </c>
      <c r="T29" s="36">
        <f t="shared" si="10"/>
        <v>2.081675</v>
      </c>
      <c r="U29" s="41">
        <v>5.184</v>
      </c>
      <c r="V29" s="41">
        <v>5.184</v>
      </c>
      <c r="W29" s="41">
        <v>5.205531</v>
      </c>
      <c r="X29" s="41">
        <v>5.154249</v>
      </c>
      <c r="Y29" s="41">
        <v>20.221109999999996</v>
      </c>
      <c r="Z29" s="36">
        <f t="shared" si="11"/>
        <v>40.94888999999999</v>
      </c>
      <c r="AA29" s="36">
        <f t="shared" si="12"/>
        <v>568.54419727</v>
      </c>
      <c r="AB29" s="67">
        <f t="shared" si="0"/>
        <v>0.1355604338400124</v>
      </c>
      <c r="AC29" s="33"/>
      <c r="AD29" s="41">
        <v>73.38161520999999</v>
      </c>
      <c r="AE29" s="41">
        <v>106.8762334</v>
      </c>
      <c r="AF29" s="41">
        <v>126.86237634</v>
      </c>
      <c r="AG29" s="41">
        <v>147.60507283053536</v>
      </c>
      <c r="AH29" s="41">
        <v>157.46568499999998</v>
      </c>
      <c r="AI29" s="36">
        <f t="shared" si="13"/>
        <v>612.1909827805354</v>
      </c>
      <c r="AJ29" s="41"/>
      <c r="AK29" s="41"/>
      <c r="AL29" s="41"/>
      <c r="AM29" s="41"/>
      <c r="AN29" s="41"/>
      <c r="AO29" s="36">
        <f t="shared" si="14"/>
        <v>0</v>
      </c>
      <c r="AP29" s="41">
        <v>25</v>
      </c>
      <c r="AQ29" s="41">
        <v>15</v>
      </c>
      <c r="AR29" s="41">
        <v>7.918325</v>
      </c>
      <c r="AS29" s="41">
        <v>0</v>
      </c>
      <c r="AT29" s="41">
        <v>0</v>
      </c>
      <c r="AU29" s="36">
        <f t="shared" si="15"/>
        <v>47.918325</v>
      </c>
      <c r="AV29" s="41">
        <v>7.587764</v>
      </c>
      <c r="AW29" s="41">
        <v>22.290019</v>
      </c>
      <c r="AX29" s="41">
        <v>21.9015955</v>
      </c>
      <c r="AY29" s="41">
        <v>21.301719</v>
      </c>
      <c r="AZ29" s="41">
        <v>20.662394</v>
      </c>
      <c r="BA29" s="36">
        <f t="shared" si="16"/>
        <v>93.7434915</v>
      </c>
      <c r="BB29" s="36">
        <f t="shared" si="17"/>
        <v>753.8527992805354</v>
      </c>
      <c r="BC29" s="67">
        <f t="shared" si="1"/>
        <v>0.1014130245538651</v>
      </c>
      <c r="BD29" s="33"/>
      <c r="BE29" s="41">
        <v>139.667538</v>
      </c>
      <c r="BF29" s="41">
        <v>159.4341574210714</v>
      </c>
      <c r="BG29" s="41">
        <v>137.3039150189286</v>
      </c>
      <c r="BH29" s="41">
        <v>141.9148166761436</v>
      </c>
      <c r="BI29" s="41">
        <v>198.48165802801515</v>
      </c>
      <c r="BJ29" s="41"/>
      <c r="BK29" s="36">
        <f t="shared" si="2"/>
        <v>776.8020851441588</v>
      </c>
      <c r="BL29" s="41"/>
      <c r="BM29" s="41"/>
      <c r="BN29" s="41"/>
      <c r="BO29" s="41"/>
      <c r="BP29" s="41"/>
      <c r="BQ29" s="41"/>
      <c r="BR29" s="36">
        <f t="shared" si="3"/>
        <v>0</v>
      </c>
      <c r="BS29" s="41">
        <v>0</v>
      </c>
      <c r="BT29" s="41">
        <v>0</v>
      </c>
      <c r="BU29" s="41">
        <v>0</v>
      </c>
      <c r="BV29" s="41">
        <v>0</v>
      </c>
      <c r="BW29" s="41">
        <v>0</v>
      </c>
      <c r="BX29" s="36">
        <f t="shared" si="18"/>
        <v>0</v>
      </c>
      <c r="BY29" s="41">
        <v>20.039071</v>
      </c>
      <c r="BZ29" s="41">
        <v>19.675442</v>
      </c>
      <c r="CA29" s="41">
        <v>19.21383455</v>
      </c>
      <c r="CB29" s="41">
        <v>18.8834175</v>
      </c>
      <c r="CC29" s="41">
        <v>23.7462</v>
      </c>
      <c r="CD29" s="36">
        <f t="shared" si="4"/>
        <v>101.55796504999999</v>
      </c>
      <c r="CE29" s="36">
        <f t="shared" si="5"/>
        <v>878.3600501941588</v>
      </c>
      <c r="CF29" s="67">
        <f t="shared" si="6"/>
        <v>0.09449000200085451</v>
      </c>
      <c r="CG29" s="33"/>
      <c r="CH29" s="41"/>
      <c r="CI29" s="41"/>
      <c r="CJ29" s="41"/>
      <c r="CK29" s="36">
        <f t="shared" si="19"/>
        <v>0</v>
      </c>
      <c r="CL29" s="36"/>
      <c r="CM29" s="41"/>
      <c r="CN29" s="41"/>
      <c r="CO29" s="41"/>
      <c r="CP29" s="36">
        <f t="shared" si="20"/>
        <v>0</v>
      </c>
      <c r="CQ29" s="41">
        <v>0</v>
      </c>
      <c r="CR29" s="41">
        <v>0</v>
      </c>
      <c r="CS29" s="41">
        <v>0</v>
      </c>
      <c r="CT29" s="41">
        <v>0</v>
      </c>
      <c r="CU29" s="41">
        <v>0</v>
      </c>
      <c r="CV29" s="41">
        <v>0</v>
      </c>
      <c r="CW29" s="41">
        <v>0</v>
      </c>
      <c r="CX29" s="41">
        <v>0</v>
      </c>
      <c r="CY29" s="41">
        <v>0</v>
      </c>
      <c r="CZ29" s="41">
        <v>0</v>
      </c>
      <c r="DA29" s="41"/>
      <c r="DB29" s="41"/>
      <c r="DC29" s="41"/>
      <c r="DD29" s="41"/>
      <c r="DE29" s="41"/>
      <c r="DF29" s="41"/>
      <c r="DG29" s="41"/>
      <c r="DH29" s="36">
        <f t="shared" si="21"/>
        <v>0</v>
      </c>
      <c r="DI29" s="36">
        <f t="shared" si="7"/>
        <v>0</v>
      </c>
      <c r="DJ29" s="67">
        <f t="shared" si="8"/>
      </c>
      <c r="DK29" s="32"/>
    </row>
    <row r="30" spans="1:114" s="32" customFormat="1" ht="15">
      <c r="A30" s="42"/>
      <c r="B30" s="15" t="s">
        <v>37</v>
      </c>
      <c r="C30" s="1"/>
      <c r="D30" s="41"/>
      <c r="E30" s="41"/>
      <c r="F30" s="41"/>
      <c r="G30" s="41"/>
      <c r="H30" s="41"/>
      <c r="I30" s="41"/>
      <c r="J30" s="41"/>
      <c r="K30" s="41"/>
      <c r="L30" s="41"/>
      <c r="M30" s="41"/>
      <c r="N30" s="41"/>
      <c r="O30" s="36">
        <f>SUM(D30:N30)</f>
        <v>0</v>
      </c>
      <c r="P30" s="36"/>
      <c r="Q30" s="41"/>
      <c r="R30" s="41"/>
      <c r="S30" s="41"/>
      <c r="T30" s="36">
        <f>SUM(Q30:S30)</f>
        <v>0</v>
      </c>
      <c r="U30" s="41"/>
      <c r="V30" s="41"/>
      <c r="W30" s="41"/>
      <c r="X30" s="41"/>
      <c r="Y30" s="41"/>
      <c r="Z30" s="36">
        <f>SUM(U30:Y30)</f>
        <v>0</v>
      </c>
      <c r="AA30" s="36">
        <f>SUM(O30,P30,T30,Z30)</f>
        <v>0</v>
      </c>
      <c r="AB30" s="67">
        <f t="shared" si="0"/>
      </c>
      <c r="AC30" s="35"/>
      <c r="AD30" s="41"/>
      <c r="AE30" s="41"/>
      <c r="AF30" s="41"/>
      <c r="AG30" s="41"/>
      <c r="AH30" s="41"/>
      <c r="AI30" s="36">
        <f>SUM(AD30:AH30)</f>
        <v>0</v>
      </c>
      <c r="AJ30" s="41"/>
      <c r="AK30" s="41"/>
      <c r="AL30" s="41"/>
      <c r="AM30" s="41"/>
      <c r="AN30" s="41"/>
      <c r="AO30" s="36">
        <f>SUM(AJ30:AN30)</f>
        <v>0</v>
      </c>
      <c r="AP30" s="41"/>
      <c r="AQ30" s="41"/>
      <c r="AR30" s="41"/>
      <c r="AS30" s="41"/>
      <c r="AT30" s="41"/>
      <c r="AU30" s="36">
        <f>SUM(AP30:AT30)</f>
        <v>0</v>
      </c>
      <c r="AV30" s="41"/>
      <c r="AW30" s="41"/>
      <c r="AX30" s="41"/>
      <c r="AY30" s="41"/>
      <c r="AZ30" s="41"/>
      <c r="BA30" s="36">
        <f>SUM(AV30:AZ30)</f>
        <v>0</v>
      </c>
      <c r="BB30" s="36">
        <f t="shared" si="17"/>
        <v>0</v>
      </c>
      <c r="BC30" s="67">
        <f t="shared" si="1"/>
      </c>
      <c r="BD30" s="35"/>
      <c r="BE30" s="41">
        <v>0.6</v>
      </c>
      <c r="BF30" s="41">
        <v>0.6</v>
      </c>
      <c r="BG30" s="41">
        <v>0.6</v>
      </c>
      <c r="BH30" s="41">
        <v>0.6</v>
      </c>
      <c r="BI30" s="41">
        <v>0.6</v>
      </c>
      <c r="BJ30" s="41"/>
      <c r="BK30" s="36">
        <f t="shared" si="2"/>
        <v>3</v>
      </c>
      <c r="BL30" s="41"/>
      <c r="BM30" s="41"/>
      <c r="BN30" s="41"/>
      <c r="BO30" s="41"/>
      <c r="BP30" s="41"/>
      <c r="BQ30" s="41"/>
      <c r="BR30" s="36">
        <f t="shared" si="3"/>
        <v>0</v>
      </c>
      <c r="BS30" s="41"/>
      <c r="BT30" s="41"/>
      <c r="BU30" s="41"/>
      <c r="BV30" s="41"/>
      <c r="BW30" s="41"/>
      <c r="BX30" s="36">
        <f>SUM(BS30:BW30)</f>
        <v>0</v>
      </c>
      <c r="BY30" s="41"/>
      <c r="BZ30" s="41"/>
      <c r="CA30" s="41"/>
      <c r="CB30" s="41"/>
      <c r="CC30" s="41"/>
      <c r="CD30" s="36">
        <f t="shared" si="4"/>
        <v>0</v>
      </c>
      <c r="CE30" s="36">
        <f t="shared" si="5"/>
        <v>3</v>
      </c>
      <c r="CF30" s="67">
        <f t="shared" si="6"/>
        <v>0.00032272643312944774</v>
      </c>
      <c r="CG30" s="35"/>
      <c r="CH30" s="41"/>
      <c r="CI30" s="41"/>
      <c r="CJ30" s="41"/>
      <c r="CK30" s="36">
        <f t="shared" si="19"/>
        <v>0</v>
      </c>
      <c r="CL30" s="36"/>
      <c r="CM30" s="41"/>
      <c r="CN30" s="41"/>
      <c r="CO30" s="41"/>
      <c r="CP30" s="36">
        <f t="shared" si="20"/>
        <v>0</v>
      </c>
      <c r="CQ30" s="41"/>
      <c r="CR30" s="41"/>
      <c r="CS30" s="41"/>
      <c r="CT30" s="41"/>
      <c r="CU30" s="41"/>
      <c r="CV30" s="41"/>
      <c r="CW30" s="41"/>
      <c r="CX30" s="41"/>
      <c r="CY30" s="41"/>
      <c r="CZ30" s="41"/>
      <c r="DA30" s="41"/>
      <c r="DB30" s="41"/>
      <c r="DC30" s="41"/>
      <c r="DD30" s="41"/>
      <c r="DE30" s="41"/>
      <c r="DF30" s="41"/>
      <c r="DG30" s="41"/>
      <c r="DH30" s="36">
        <f t="shared" si="21"/>
        <v>0</v>
      </c>
      <c r="DI30" s="36">
        <f t="shared" si="7"/>
        <v>0</v>
      </c>
      <c r="DJ30" s="67">
        <f t="shared" si="8"/>
      </c>
    </row>
    <row r="31" spans="1:114" s="32" customFormat="1" ht="15">
      <c r="A31" s="42"/>
      <c r="B31" s="15" t="s">
        <v>38</v>
      </c>
      <c r="C31" s="1"/>
      <c r="D31" s="41"/>
      <c r="E31" s="41"/>
      <c r="F31" s="41"/>
      <c r="G31" s="41"/>
      <c r="H31" s="41"/>
      <c r="I31" s="41"/>
      <c r="J31" s="41"/>
      <c r="K31" s="41"/>
      <c r="L31" s="41"/>
      <c r="M31" s="41"/>
      <c r="N31" s="41"/>
      <c r="O31" s="36">
        <f>SUM(D31:N31)</f>
        <v>0</v>
      </c>
      <c r="P31" s="36"/>
      <c r="Q31" s="41"/>
      <c r="R31" s="41"/>
      <c r="S31" s="41"/>
      <c r="T31" s="36">
        <f>SUM(Q31:S31)</f>
        <v>0</v>
      </c>
      <c r="U31" s="41"/>
      <c r="V31" s="41"/>
      <c r="W31" s="41"/>
      <c r="X31" s="41"/>
      <c r="Y31" s="41"/>
      <c r="Z31" s="36">
        <f>SUM(U31:Y31)</f>
        <v>0</v>
      </c>
      <c r="AA31" s="36">
        <f>SUM(O31,P31,T31,Z31)</f>
        <v>0</v>
      </c>
      <c r="AB31" s="67">
        <f t="shared" si="0"/>
      </c>
      <c r="AC31" s="35"/>
      <c r="AD31" s="41"/>
      <c r="AE31" s="41"/>
      <c r="AF31" s="41"/>
      <c r="AG31" s="41"/>
      <c r="AH31" s="41"/>
      <c r="AI31" s="36">
        <f>SUM(AD31:AH31)</f>
        <v>0</v>
      </c>
      <c r="AJ31" s="41"/>
      <c r="AK31" s="41"/>
      <c r="AL31" s="41"/>
      <c r="AM31" s="41"/>
      <c r="AN31" s="41"/>
      <c r="AO31" s="36">
        <f>SUM(AJ31:AN31)</f>
        <v>0</v>
      </c>
      <c r="AP31" s="41"/>
      <c r="AQ31" s="41"/>
      <c r="AR31" s="41"/>
      <c r="AS31" s="41"/>
      <c r="AT31" s="41"/>
      <c r="AU31" s="36">
        <f>SUM(AP31:AT31)</f>
        <v>0</v>
      </c>
      <c r="AV31" s="41"/>
      <c r="AW31" s="41"/>
      <c r="AX31" s="41"/>
      <c r="AY31" s="41"/>
      <c r="AZ31" s="41"/>
      <c r="BA31" s="36">
        <f>SUM(AV31:AZ31)</f>
        <v>0</v>
      </c>
      <c r="BB31" s="36">
        <f>SUM(AI31,AO31,AU31,BA31)</f>
        <v>0</v>
      </c>
      <c r="BC31" s="67">
        <f t="shared" si="1"/>
      </c>
      <c r="BD31" s="35"/>
      <c r="BE31" s="41">
        <v>2</v>
      </c>
      <c r="BF31" s="41">
        <v>2</v>
      </c>
      <c r="BG31" s="41">
        <v>2</v>
      </c>
      <c r="BH31" s="41">
        <v>2</v>
      </c>
      <c r="BI31" s="41">
        <v>2</v>
      </c>
      <c r="BJ31" s="41"/>
      <c r="BK31" s="36">
        <f t="shared" si="2"/>
        <v>10</v>
      </c>
      <c r="BL31" s="41"/>
      <c r="BM31" s="41"/>
      <c r="BN31" s="41"/>
      <c r="BO31" s="41"/>
      <c r="BP31" s="41"/>
      <c r="BQ31" s="41"/>
      <c r="BR31" s="36">
        <f t="shared" si="3"/>
        <v>0</v>
      </c>
      <c r="BS31" s="41"/>
      <c r="BT31" s="41"/>
      <c r="BU31" s="41"/>
      <c r="BV31" s="41"/>
      <c r="BW31" s="41"/>
      <c r="BX31" s="36">
        <f>SUM(BS31:BW31)</f>
        <v>0</v>
      </c>
      <c r="BY31" s="41"/>
      <c r="BZ31" s="41"/>
      <c r="CA31" s="41"/>
      <c r="CB31" s="41"/>
      <c r="CC31" s="41"/>
      <c r="CD31" s="36">
        <f t="shared" si="4"/>
        <v>0</v>
      </c>
      <c r="CE31" s="36">
        <f t="shared" si="5"/>
        <v>10</v>
      </c>
      <c r="CF31" s="67">
        <f t="shared" si="6"/>
        <v>0.001075754777098159</v>
      </c>
      <c r="CG31" s="35"/>
      <c r="CH31" s="41"/>
      <c r="CI31" s="41"/>
      <c r="CJ31" s="41"/>
      <c r="CK31" s="36">
        <f t="shared" si="19"/>
        <v>0</v>
      </c>
      <c r="CL31" s="36"/>
      <c r="CM31" s="41"/>
      <c r="CN31" s="41"/>
      <c r="CO31" s="41"/>
      <c r="CP31" s="36">
        <f t="shared" si="20"/>
        <v>0</v>
      </c>
      <c r="CQ31" s="41"/>
      <c r="CR31" s="41"/>
      <c r="CS31" s="41"/>
      <c r="CT31" s="41"/>
      <c r="CU31" s="41"/>
      <c r="CV31" s="41"/>
      <c r="CW31" s="41"/>
      <c r="CX31" s="41"/>
      <c r="CY31" s="41"/>
      <c r="CZ31" s="41"/>
      <c r="DA31" s="41"/>
      <c r="DB31" s="41"/>
      <c r="DC31" s="41"/>
      <c r="DD31" s="41"/>
      <c r="DE31" s="41"/>
      <c r="DF31" s="41"/>
      <c r="DG31" s="41"/>
      <c r="DH31" s="36">
        <f t="shared" si="21"/>
        <v>0</v>
      </c>
      <c r="DI31" s="36">
        <f t="shared" si="7"/>
        <v>0</v>
      </c>
      <c r="DJ31" s="67">
        <f t="shared" si="8"/>
      </c>
    </row>
    <row r="32" spans="1:115" ht="15">
      <c r="A32" s="42"/>
      <c r="B32" s="15" t="s">
        <v>39</v>
      </c>
      <c r="C32" s="1"/>
      <c r="D32" s="41"/>
      <c r="E32" s="41"/>
      <c r="F32" s="41"/>
      <c r="G32" s="41"/>
      <c r="H32" s="41"/>
      <c r="I32" s="41"/>
      <c r="J32" s="41"/>
      <c r="K32" s="41"/>
      <c r="L32" s="41"/>
      <c r="M32" s="41"/>
      <c r="N32" s="41">
        <v>0.4</v>
      </c>
      <c r="O32" s="36">
        <f t="shared" si="9"/>
        <v>0.4</v>
      </c>
      <c r="P32" s="36"/>
      <c r="Q32" s="41"/>
      <c r="R32" s="41"/>
      <c r="S32" s="41"/>
      <c r="T32" s="36">
        <f t="shared" si="10"/>
        <v>0</v>
      </c>
      <c r="U32" s="41"/>
      <c r="V32" s="41"/>
      <c r="W32" s="41"/>
      <c r="X32" s="41"/>
      <c r="Y32" s="41"/>
      <c r="Z32" s="36">
        <f t="shared" si="11"/>
        <v>0</v>
      </c>
      <c r="AA32" s="36">
        <f t="shared" si="12"/>
        <v>0.4</v>
      </c>
      <c r="AB32" s="67">
        <f t="shared" si="0"/>
        <v>9.537371728772399E-05</v>
      </c>
      <c r="AC32" s="35"/>
      <c r="AD32" s="41">
        <v>0.3</v>
      </c>
      <c r="AE32" s="41">
        <v>0.3</v>
      </c>
      <c r="AF32" s="41">
        <v>1</v>
      </c>
      <c r="AG32" s="41">
        <v>1</v>
      </c>
      <c r="AH32" s="41">
        <v>4</v>
      </c>
      <c r="AI32" s="36">
        <f t="shared" si="13"/>
        <v>6.6</v>
      </c>
      <c r="AJ32" s="41"/>
      <c r="AK32" s="41"/>
      <c r="AL32" s="41"/>
      <c r="AM32" s="41"/>
      <c r="AN32" s="41"/>
      <c r="AO32" s="36">
        <f t="shared" si="14"/>
        <v>0</v>
      </c>
      <c r="AP32" s="41"/>
      <c r="AQ32" s="41"/>
      <c r="AR32" s="41"/>
      <c r="AS32" s="41"/>
      <c r="AT32" s="41"/>
      <c r="AU32" s="36">
        <f t="shared" si="15"/>
        <v>0</v>
      </c>
      <c r="AV32" s="41"/>
      <c r="AW32" s="41"/>
      <c r="AX32" s="41"/>
      <c r="AY32" s="41"/>
      <c r="AZ32" s="41"/>
      <c r="BA32" s="36">
        <f t="shared" si="16"/>
        <v>0</v>
      </c>
      <c r="BB32" s="36">
        <f t="shared" si="17"/>
        <v>6.6</v>
      </c>
      <c r="BC32" s="67">
        <f t="shared" si="1"/>
        <v>0.0008878735513011336</v>
      </c>
      <c r="BD32" s="35"/>
      <c r="BE32" s="41">
        <v>4</v>
      </c>
      <c r="BF32" s="41">
        <v>4</v>
      </c>
      <c r="BG32" s="41">
        <v>4</v>
      </c>
      <c r="BH32" s="41"/>
      <c r="BI32" s="41"/>
      <c r="BJ32" s="41">
        <v>10</v>
      </c>
      <c r="BK32" s="36">
        <f t="shared" si="2"/>
        <v>22</v>
      </c>
      <c r="BL32" s="41"/>
      <c r="BM32" s="41"/>
      <c r="BN32" s="41"/>
      <c r="BO32" s="41"/>
      <c r="BP32" s="41"/>
      <c r="BQ32" s="41"/>
      <c r="BR32" s="36">
        <f t="shared" si="3"/>
        <v>0</v>
      </c>
      <c r="BS32" s="41"/>
      <c r="BT32" s="41"/>
      <c r="BU32" s="41"/>
      <c r="BV32" s="41"/>
      <c r="BW32" s="41"/>
      <c r="BX32" s="36">
        <f t="shared" si="18"/>
        <v>0</v>
      </c>
      <c r="BY32" s="41"/>
      <c r="BZ32" s="41"/>
      <c r="CA32" s="41"/>
      <c r="CB32" s="41"/>
      <c r="CC32" s="41"/>
      <c r="CD32" s="36">
        <f t="shared" si="4"/>
        <v>0</v>
      </c>
      <c r="CE32" s="36">
        <f t="shared" si="5"/>
        <v>22</v>
      </c>
      <c r="CF32" s="67">
        <f t="shared" si="6"/>
        <v>0.00236666050961595</v>
      </c>
      <c r="CG32" s="35"/>
      <c r="CH32" s="41"/>
      <c r="CI32" s="41"/>
      <c r="CJ32" s="41">
        <v>5</v>
      </c>
      <c r="CK32" s="36">
        <f t="shared" si="19"/>
        <v>5</v>
      </c>
      <c r="CL32" s="36"/>
      <c r="CM32" s="41"/>
      <c r="CN32" s="41"/>
      <c r="CO32" s="41"/>
      <c r="CP32" s="36">
        <f t="shared" si="20"/>
        <v>0</v>
      </c>
      <c r="CQ32" s="41"/>
      <c r="CR32" s="41"/>
      <c r="CS32" s="41"/>
      <c r="CT32" s="41"/>
      <c r="CU32" s="41"/>
      <c r="CV32" s="41"/>
      <c r="CW32" s="41"/>
      <c r="CX32" s="41"/>
      <c r="CY32" s="41"/>
      <c r="CZ32" s="41"/>
      <c r="DA32" s="41"/>
      <c r="DB32" s="41"/>
      <c r="DC32" s="41"/>
      <c r="DD32" s="41"/>
      <c r="DE32" s="41"/>
      <c r="DF32" s="41"/>
      <c r="DG32" s="41"/>
      <c r="DH32" s="36">
        <f t="shared" si="21"/>
        <v>0</v>
      </c>
      <c r="DI32" s="36">
        <f t="shared" si="7"/>
        <v>5</v>
      </c>
      <c r="DJ32" s="67">
        <f t="shared" si="8"/>
        <v>0.002064189374220652</v>
      </c>
      <c r="DK32" s="32"/>
    </row>
    <row r="33" spans="1:115" ht="15">
      <c r="A33" s="42"/>
      <c r="B33" s="15" t="s">
        <v>40</v>
      </c>
      <c r="C33" s="1"/>
      <c r="D33" s="41"/>
      <c r="E33" s="41"/>
      <c r="F33" s="41"/>
      <c r="G33" s="41"/>
      <c r="H33" s="41"/>
      <c r="I33" s="41"/>
      <c r="J33" s="41"/>
      <c r="K33" s="41"/>
      <c r="L33" s="41"/>
      <c r="M33" s="41"/>
      <c r="N33" s="41"/>
      <c r="O33" s="36">
        <f t="shared" si="9"/>
        <v>0</v>
      </c>
      <c r="P33" s="36"/>
      <c r="Q33" s="41"/>
      <c r="R33" s="41"/>
      <c r="S33" s="41">
        <v>8</v>
      </c>
      <c r="T33" s="36">
        <f t="shared" si="10"/>
        <v>8</v>
      </c>
      <c r="U33" s="41"/>
      <c r="V33" s="41"/>
      <c r="W33" s="41"/>
      <c r="X33" s="41"/>
      <c r="Y33" s="41"/>
      <c r="Z33" s="36">
        <f t="shared" si="11"/>
        <v>0</v>
      </c>
      <c r="AA33" s="36">
        <f t="shared" si="12"/>
        <v>8</v>
      </c>
      <c r="AB33" s="67">
        <f t="shared" si="0"/>
        <v>0.0019074743457544797</v>
      </c>
      <c r="AC33" s="35"/>
      <c r="AD33" s="41"/>
      <c r="AE33" s="41"/>
      <c r="AF33" s="41"/>
      <c r="AG33" s="41"/>
      <c r="AH33" s="41"/>
      <c r="AI33" s="36">
        <f t="shared" si="13"/>
        <v>0</v>
      </c>
      <c r="AJ33" s="41"/>
      <c r="AK33" s="41"/>
      <c r="AL33" s="41"/>
      <c r="AM33" s="41"/>
      <c r="AN33" s="41"/>
      <c r="AO33" s="36">
        <f t="shared" si="14"/>
        <v>0</v>
      </c>
      <c r="AP33" s="41">
        <v>8</v>
      </c>
      <c r="AQ33" s="41">
        <v>8</v>
      </c>
      <c r="AR33" s="41">
        <v>8</v>
      </c>
      <c r="AS33" s="41">
        <v>8</v>
      </c>
      <c r="AT33" s="41">
        <v>8</v>
      </c>
      <c r="AU33" s="36">
        <f t="shared" si="15"/>
        <v>40</v>
      </c>
      <c r="AV33" s="41"/>
      <c r="AW33" s="41"/>
      <c r="AX33" s="41"/>
      <c r="AY33" s="41"/>
      <c r="AZ33" s="41"/>
      <c r="BA33" s="36">
        <f t="shared" si="16"/>
        <v>0</v>
      </c>
      <c r="BB33" s="36">
        <f t="shared" si="17"/>
        <v>40</v>
      </c>
      <c r="BC33" s="67">
        <f t="shared" si="1"/>
        <v>0.005381051826067477</v>
      </c>
      <c r="BD33" s="35"/>
      <c r="BE33" s="41"/>
      <c r="BF33" s="41"/>
      <c r="BG33" s="41"/>
      <c r="BH33" s="41"/>
      <c r="BI33" s="41"/>
      <c r="BJ33" s="41"/>
      <c r="BK33" s="36">
        <f t="shared" si="2"/>
        <v>0</v>
      </c>
      <c r="BL33" s="41"/>
      <c r="BM33" s="41"/>
      <c r="BN33" s="41"/>
      <c r="BO33" s="41"/>
      <c r="BP33" s="41"/>
      <c r="BQ33" s="41"/>
      <c r="BR33" s="36">
        <f t="shared" si="3"/>
        <v>0</v>
      </c>
      <c r="BS33" s="41">
        <v>8</v>
      </c>
      <c r="BT33" s="41">
        <v>8</v>
      </c>
      <c r="BU33" s="41">
        <v>8</v>
      </c>
      <c r="BV33" s="41">
        <v>8</v>
      </c>
      <c r="BW33" s="41">
        <v>0</v>
      </c>
      <c r="BX33" s="36">
        <f t="shared" si="18"/>
        <v>32</v>
      </c>
      <c r="BY33" s="41"/>
      <c r="BZ33" s="41"/>
      <c r="CA33" s="41"/>
      <c r="CB33" s="41"/>
      <c r="CC33" s="41"/>
      <c r="CD33" s="36">
        <f t="shared" si="4"/>
        <v>0</v>
      </c>
      <c r="CE33" s="36">
        <f t="shared" si="5"/>
        <v>32</v>
      </c>
      <c r="CF33" s="67">
        <f t="shared" si="6"/>
        <v>0.003442415286714109</v>
      </c>
      <c r="CG33" s="35"/>
      <c r="CH33" s="41"/>
      <c r="CI33" s="41"/>
      <c r="CJ33" s="41"/>
      <c r="CK33" s="36">
        <f t="shared" si="19"/>
        <v>0</v>
      </c>
      <c r="CL33" s="36"/>
      <c r="CM33" s="41"/>
      <c r="CN33" s="41"/>
      <c r="CO33" s="41"/>
      <c r="CP33" s="36">
        <f t="shared" si="20"/>
        <v>0</v>
      </c>
      <c r="CQ33" s="41"/>
      <c r="CR33" s="41"/>
      <c r="CS33" s="41"/>
      <c r="CT33" s="41"/>
      <c r="CU33" s="41"/>
      <c r="CV33" s="41"/>
      <c r="CW33" s="41"/>
      <c r="CX33" s="41"/>
      <c r="CY33" s="41"/>
      <c r="CZ33" s="41"/>
      <c r="DA33" s="41"/>
      <c r="DB33" s="41"/>
      <c r="DC33" s="41"/>
      <c r="DD33" s="41"/>
      <c r="DE33" s="41"/>
      <c r="DF33" s="41"/>
      <c r="DG33" s="41"/>
      <c r="DH33" s="36">
        <f t="shared" si="21"/>
        <v>0</v>
      </c>
      <c r="DI33" s="36">
        <f t="shared" si="7"/>
        <v>0</v>
      </c>
      <c r="DJ33" s="67">
        <f t="shared" si="8"/>
      </c>
      <c r="DK33" s="32"/>
    </row>
    <row r="34" spans="1:115" ht="15">
      <c r="A34" s="42"/>
      <c r="B34" s="15" t="s">
        <v>41</v>
      </c>
      <c r="C34" s="1"/>
      <c r="D34" s="41"/>
      <c r="E34" s="41"/>
      <c r="F34" s="41"/>
      <c r="G34" s="41"/>
      <c r="H34" s="41"/>
      <c r="I34" s="41"/>
      <c r="J34" s="41"/>
      <c r="K34" s="41"/>
      <c r="L34" s="41"/>
      <c r="M34" s="41"/>
      <c r="N34" s="41"/>
      <c r="O34" s="36">
        <f t="shared" si="9"/>
        <v>0</v>
      </c>
      <c r="P34" s="36"/>
      <c r="Q34" s="41"/>
      <c r="R34" s="41"/>
      <c r="S34" s="41"/>
      <c r="T34" s="36">
        <f t="shared" si="10"/>
        <v>0</v>
      </c>
      <c r="U34" s="41">
        <v>0</v>
      </c>
      <c r="V34" s="41">
        <v>0.96</v>
      </c>
      <c r="W34" s="41">
        <v>0.96141</v>
      </c>
      <c r="X34" s="41">
        <v>0.953425</v>
      </c>
      <c r="Y34" s="41">
        <v>0.917161</v>
      </c>
      <c r="Z34" s="36">
        <f t="shared" si="11"/>
        <v>3.791996</v>
      </c>
      <c r="AA34" s="36">
        <f t="shared" si="12"/>
        <v>3.791996</v>
      </c>
      <c r="AB34" s="67">
        <f t="shared" si="0"/>
        <v>0.0009041418861504506</v>
      </c>
      <c r="AC34" s="33"/>
      <c r="AD34" s="41"/>
      <c r="AE34" s="41"/>
      <c r="AF34" s="41"/>
      <c r="AG34" s="41"/>
      <c r="AH34" s="41"/>
      <c r="AI34" s="36">
        <f t="shared" si="13"/>
        <v>0</v>
      </c>
      <c r="AJ34" s="41"/>
      <c r="AK34" s="41"/>
      <c r="AL34" s="41"/>
      <c r="AM34" s="41"/>
      <c r="AN34" s="41"/>
      <c r="AO34" s="36">
        <f t="shared" si="14"/>
        <v>0</v>
      </c>
      <c r="AP34" s="41"/>
      <c r="AQ34" s="41"/>
      <c r="AR34" s="41"/>
      <c r="AS34" s="41"/>
      <c r="AT34" s="41"/>
      <c r="AU34" s="36">
        <f t="shared" si="15"/>
        <v>0</v>
      </c>
      <c r="AV34" s="41">
        <v>0.877999</v>
      </c>
      <c r="AW34" s="41">
        <v>0.839051</v>
      </c>
      <c r="AX34" s="41">
        <v>0.807279</v>
      </c>
      <c r="AY34" s="41">
        <v>0.769774</v>
      </c>
      <c r="AZ34" s="41">
        <v>0.732938</v>
      </c>
      <c r="BA34" s="36">
        <f t="shared" si="16"/>
        <v>4.027041</v>
      </c>
      <c r="BB34" s="36">
        <f t="shared" si="17"/>
        <v>4.027041</v>
      </c>
      <c r="BC34" s="67">
        <f t="shared" si="1"/>
        <v>0.0005417429081674648</v>
      </c>
      <c r="BD34" s="33"/>
      <c r="BE34" s="41"/>
      <c r="BF34" s="41"/>
      <c r="BG34" s="41"/>
      <c r="BH34" s="41"/>
      <c r="BI34" s="41"/>
      <c r="BJ34" s="41"/>
      <c r="BK34" s="36">
        <f t="shared" si="2"/>
        <v>0</v>
      </c>
      <c r="BL34" s="41"/>
      <c r="BM34" s="41"/>
      <c r="BN34" s="41"/>
      <c r="BO34" s="41"/>
      <c r="BP34" s="41"/>
      <c r="BQ34" s="41"/>
      <c r="BR34" s="36">
        <f t="shared" si="3"/>
        <v>0</v>
      </c>
      <c r="BS34" s="41"/>
      <c r="BT34" s="41"/>
      <c r="BU34" s="41"/>
      <c r="BV34" s="41"/>
      <c r="BW34" s="41"/>
      <c r="BX34" s="36">
        <f t="shared" si="18"/>
        <v>0</v>
      </c>
      <c r="BY34" s="41">
        <v>0.713584</v>
      </c>
      <c r="BZ34" s="41">
        <v>0.678025</v>
      </c>
      <c r="CA34" s="41">
        <v>0.65235922</v>
      </c>
      <c r="CB34" s="41">
        <v>0.633451</v>
      </c>
      <c r="CC34" s="41">
        <v>1</v>
      </c>
      <c r="CD34" s="36">
        <f t="shared" si="4"/>
        <v>3.67741922</v>
      </c>
      <c r="CE34" s="36">
        <f t="shared" si="5"/>
        <v>3.67741922</v>
      </c>
      <c r="CF34" s="67">
        <f t="shared" si="6"/>
        <v>0.0003956001293307586</v>
      </c>
      <c r="CG34" s="33"/>
      <c r="CH34" s="41"/>
      <c r="CI34" s="41"/>
      <c r="CJ34" s="41"/>
      <c r="CK34" s="36">
        <f t="shared" si="19"/>
        <v>0</v>
      </c>
      <c r="CL34" s="36"/>
      <c r="CM34" s="41"/>
      <c r="CN34" s="41"/>
      <c r="CO34" s="41"/>
      <c r="CP34" s="36">
        <f t="shared" si="20"/>
        <v>0</v>
      </c>
      <c r="CQ34" s="41">
        <v>1</v>
      </c>
      <c r="CR34" s="41">
        <v>1</v>
      </c>
      <c r="CS34" s="41">
        <v>1</v>
      </c>
      <c r="CT34" s="41">
        <v>1</v>
      </c>
      <c r="CU34" s="41">
        <v>1</v>
      </c>
      <c r="CV34" s="41">
        <v>1</v>
      </c>
      <c r="CW34" s="41">
        <v>0</v>
      </c>
      <c r="CX34" s="41">
        <v>0</v>
      </c>
      <c r="CY34" s="41">
        <v>0</v>
      </c>
      <c r="CZ34" s="41">
        <v>0</v>
      </c>
      <c r="DA34" s="41"/>
      <c r="DB34" s="41"/>
      <c r="DC34" s="41"/>
      <c r="DD34" s="41"/>
      <c r="DE34" s="41"/>
      <c r="DF34" s="41"/>
      <c r="DG34" s="41"/>
      <c r="DH34" s="36">
        <f t="shared" si="21"/>
        <v>6</v>
      </c>
      <c r="DI34" s="36">
        <f t="shared" si="7"/>
        <v>6</v>
      </c>
      <c r="DJ34" s="67">
        <f t="shared" si="8"/>
        <v>0.0024770272490647824</v>
      </c>
      <c r="DK34" s="32"/>
    </row>
    <row r="35" spans="1:115" ht="15">
      <c r="A35" s="42"/>
      <c r="B35" s="15" t="s">
        <v>42</v>
      </c>
      <c r="C35" s="1"/>
      <c r="D35" s="41"/>
      <c r="E35" s="41"/>
      <c r="F35" s="41"/>
      <c r="G35" s="41"/>
      <c r="H35" s="41"/>
      <c r="I35" s="41"/>
      <c r="J35" s="41"/>
      <c r="K35" s="41"/>
      <c r="L35" s="41">
        <v>40.53621</v>
      </c>
      <c r="M35" s="41"/>
      <c r="N35" s="41">
        <v>2.6658</v>
      </c>
      <c r="O35" s="36">
        <f t="shared" si="9"/>
        <v>43.202009999999994</v>
      </c>
      <c r="P35" s="36"/>
      <c r="Q35" s="41"/>
      <c r="R35" s="41"/>
      <c r="S35" s="41"/>
      <c r="T35" s="36">
        <f t="shared" si="10"/>
        <v>0</v>
      </c>
      <c r="U35" s="41">
        <v>11.555425</v>
      </c>
      <c r="V35" s="41">
        <v>11.743236</v>
      </c>
      <c r="W35" s="41">
        <v>11.854274279999998</v>
      </c>
      <c r="X35" s="41">
        <v>11.6254726375</v>
      </c>
      <c r="Y35" s="41">
        <v>11.2240475025</v>
      </c>
      <c r="Z35" s="36">
        <f t="shared" si="11"/>
        <v>58.00245541999999</v>
      </c>
      <c r="AA35" s="36">
        <f t="shared" si="12"/>
        <v>101.20446541999999</v>
      </c>
      <c r="AB35" s="67">
        <f t="shared" si="0"/>
        <v>0.024130615183055794</v>
      </c>
      <c r="AC35" s="33"/>
      <c r="AD35" s="41"/>
      <c r="AE35" s="41"/>
      <c r="AF35" s="41"/>
      <c r="AG35" s="41"/>
      <c r="AH35" s="41"/>
      <c r="AI35" s="36">
        <f t="shared" si="13"/>
        <v>0</v>
      </c>
      <c r="AJ35" s="41"/>
      <c r="AK35" s="41"/>
      <c r="AL35" s="41"/>
      <c r="AM35" s="41"/>
      <c r="AN35" s="41"/>
      <c r="AO35" s="36">
        <f t="shared" si="14"/>
        <v>0</v>
      </c>
      <c r="AP35" s="41"/>
      <c r="AQ35" s="41"/>
      <c r="AR35" s="41"/>
      <c r="AS35" s="41"/>
      <c r="AT35" s="41"/>
      <c r="AU35" s="36">
        <f t="shared" si="15"/>
        <v>0</v>
      </c>
      <c r="AV35" s="41">
        <v>10.8314395025</v>
      </c>
      <c r="AW35" s="41">
        <v>10.4551057575</v>
      </c>
      <c r="AX35" s="41">
        <v>10.149450186250002</v>
      </c>
      <c r="AY35" s="41">
        <v>9.890846316500001</v>
      </c>
      <c r="AZ35" s="41">
        <v>9.359134133749999</v>
      </c>
      <c r="BA35" s="36">
        <f t="shared" si="16"/>
        <v>50.685975896500004</v>
      </c>
      <c r="BB35" s="36">
        <f t="shared" si="17"/>
        <v>50.685975896500004</v>
      </c>
      <c r="BC35" s="67">
        <f t="shared" si="1"/>
        <v>0.0068185965788468365</v>
      </c>
      <c r="BD35" s="33"/>
      <c r="BE35" s="41"/>
      <c r="BF35" s="41"/>
      <c r="BG35" s="41"/>
      <c r="BH35" s="41"/>
      <c r="BI35" s="41"/>
      <c r="BJ35" s="41"/>
      <c r="BK35" s="36">
        <f t="shared" si="2"/>
        <v>0</v>
      </c>
      <c r="BL35" s="41"/>
      <c r="BM35" s="41"/>
      <c r="BN35" s="41"/>
      <c r="BO35" s="41"/>
      <c r="BP35" s="41"/>
      <c r="BQ35" s="41"/>
      <c r="BR35" s="36">
        <f t="shared" si="3"/>
        <v>0</v>
      </c>
      <c r="BS35" s="41"/>
      <c r="BT35" s="41"/>
      <c r="BU35" s="41"/>
      <c r="BV35" s="41"/>
      <c r="BW35" s="41"/>
      <c r="BX35" s="36">
        <f t="shared" si="18"/>
        <v>0</v>
      </c>
      <c r="BY35" s="41">
        <v>9.02947499375</v>
      </c>
      <c r="BZ35" s="41">
        <v>8.874427481249999</v>
      </c>
      <c r="CA35" s="41">
        <v>8.665083585000001</v>
      </c>
      <c r="CB35" s="41">
        <v>12.018564</v>
      </c>
      <c r="CC35" s="41">
        <v>12.018564</v>
      </c>
      <c r="CD35" s="36">
        <f t="shared" si="4"/>
        <v>50.606114059999996</v>
      </c>
      <c r="CE35" s="36">
        <f t="shared" si="5"/>
        <v>50.606114059999996</v>
      </c>
      <c r="CF35" s="67">
        <f t="shared" si="6"/>
        <v>0.005443976895041931</v>
      </c>
      <c r="CG35" s="33"/>
      <c r="CH35" s="41"/>
      <c r="CI35" s="41"/>
      <c r="CJ35" s="41"/>
      <c r="CK35" s="36">
        <f t="shared" si="19"/>
        <v>0</v>
      </c>
      <c r="CL35" s="36"/>
      <c r="CM35" s="41"/>
      <c r="CN35" s="41"/>
      <c r="CO35" s="41"/>
      <c r="CP35" s="36">
        <f t="shared" si="20"/>
        <v>0</v>
      </c>
      <c r="CQ35" s="41">
        <v>12.018564</v>
      </c>
      <c r="CR35" s="41">
        <v>12.018564</v>
      </c>
      <c r="CS35" s="41">
        <v>12.018564</v>
      </c>
      <c r="CT35" s="41">
        <v>12.018564</v>
      </c>
      <c r="CU35" s="41">
        <v>12.018564</v>
      </c>
      <c r="CV35" s="41">
        <v>0</v>
      </c>
      <c r="CW35" s="41">
        <v>0</v>
      </c>
      <c r="CX35" s="41">
        <v>0</v>
      </c>
      <c r="CY35" s="41">
        <v>0</v>
      </c>
      <c r="CZ35" s="41">
        <v>0</v>
      </c>
      <c r="DA35" s="41"/>
      <c r="DB35" s="41"/>
      <c r="DC35" s="41"/>
      <c r="DD35" s="41"/>
      <c r="DE35" s="41"/>
      <c r="DF35" s="41"/>
      <c r="DG35" s="41"/>
      <c r="DH35" s="36">
        <f t="shared" si="21"/>
        <v>60.092819999999996</v>
      </c>
      <c r="DI35" s="36">
        <f t="shared" si="7"/>
        <v>60.092819999999996</v>
      </c>
      <c r="DJ35" s="67">
        <f t="shared" si="8"/>
        <v>0.024808592102190854</v>
      </c>
      <c r="DK35" s="32"/>
    </row>
    <row r="36" spans="1:115" ht="15">
      <c r="A36" s="42"/>
      <c r="B36" s="15" t="s">
        <v>43</v>
      </c>
      <c r="C36" s="1"/>
      <c r="D36" s="41"/>
      <c r="E36" s="41">
        <v>1.892133</v>
      </c>
      <c r="F36" s="41">
        <v>1.1148</v>
      </c>
      <c r="G36" s="41">
        <v>2.385182</v>
      </c>
      <c r="H36" s="41">
        <v>4.93143</v>
      </c>
      <c r="I36" s="41">
        <v>12.663401</v>
      </c>
      <c r="J36" s="41">
        <v>14.593975</v>
      </c>
      <c r="K36" s="41">
        <v>15.514976</v>
      </c>
      <c r="L36" s="41">
        <v>19.151976</v>
      </c>
      <c r="M36" s="41">
        <v>13.80099952</v>
      </c>
      <c r="N36" s="41">
        <v>36.48749749</v>
      </c>
      <c r="O36" s="36">
        <f t="shared" si="9"/>
        <v>122.53637001000001</v>
      </c>
      <c r="P36" s="36"/>
      <c r="Q36" s="41"/>
      <c r="R36" s="41"/>
      <c r="S36" s="41"/>
      <c r="T36" s="36">
        <f t="shared" si="10"/>
        <v>0</v>
      </c>
      <c r="U36" s="41">
        <v>0</v>
      </c>
      <c r="V36" s="41">
        <v>2.44242911</v>
      </c>
      <c r="W36" s="41">
        <v>2.4794110019186695</v>
      </c>
      <c r="X36" s="41">
        <v>2.4728746750000004</v>
      </c>
      <c r="Y36" s="41">
        <v>2.394173252</v>
      </c>
      <c r="Z36" s="36">
        <f t="shared" si="11"/>
        <v>9.78888803891867</v>
      </c>
      <c r="AA36" s="36">
        <f t="shared" si="12"/>
        <v>132.32525804891867</v>
      </c>
      <c r="AB36" s="67">
        <f t="shared" si="0"/>
        <v>0.03155087937795673</v>
      </c>
      <c r="AC36" s="33"/>
      <c r="AD36" s="41">
        <v>38.47299782</v>
      </c>
      <c r="AE36" s="41">
        <v>54.22124698</v>
      </c>
      <c r="AF36" s="41">
        <v>55.59008048999999</v>
      </c>
      <c r="AG36" s="41">
        <v>65.15</v>
      </c>
      <c r="AH36" s="41">
        <v>41.475</v>
      </c>
      <c r="AI36" s="36">
        <f t="shared" si="13"/>
        <v>254.90932529</v>
      </c>
      <c r="AJ36" s="41"/>
      <c r="AK36" s="41"/>
      <c r="AL36" s="41"/>
      <c r="AM36" s="41"/>
      <c r="AN36" s="41"/>
      <c r="AO36" s="36">
        <f t="shared" si="14"/>
        <v>0</v>
      </c>
      <c r="AP36" s="41"/>
      <c r="AQ36" s="41"/>
      <c r="AR36" s="41"/>
      <c r="AS36" s="41"/>
      <c r="AT36" s="41"/>
      <c r="AU36" s="36">
        <f t="shared" si="15"/>
        <v>0</v>
      </c>
      <c r="AV36" s="41">
        <v>2.311040365</v>
      </c>
      <c r="AW36" s="41">
        <v>2.225028711</v>
      </c>
      <c r="AX36" s="41">
        <v>2.1576288955000003</v>
      </c>
      <c r="AY36" s="41">
        <v>2.0770825855</v>
      </c>
      <c r="AZ36" s="41">
        <v>1.9878694375000003</v>
      </c>
      <c r="BA36" s="36">
        <f t="shared" si="16"/>
        <v>10.7586499945</v>
      </c>
      <c r="BB36" s="36">
        <f t="shared" si="17"/>
        <v>265.6679752845</v>
      </c>
      <c r="BC36" s="67">
        <f t="shared" si="1"/>
        <v>0.0357393285883077</v>
      </c>
      <c r="BD36" s="33"/>
      <c r="BE36" s="41">
        <v>36.3912</v>
      </c>
      <c r="BF36" s="41">
        <v>33.50457896</v>
      </c>
      <c r="BG36" s="41">
        <v>42.43695089</v>
      </c>
      <c r="BH36" s="41">
        <v>35.72512008</v>
      </c>
      <c r="BI36" s="41"/>
      <c r="BJ36" s="41">
        <v>37.09338044</v>
      </c>
      <c r="BK36" s="36">
        <f t="shared" si="2"/>
        <v>185.15123037</v>
      </c>
      <c r="BL36" s="41"/>
      <c r="BM36" s="41"/>
      <c r="BN36" s="41"/>
      <c r="BO36" s="41"/>
      <c r="BP36" s="41"/>
      <c r="BQ36" s="41"/>
      <c r="BR36" s="36">
        <f t="shared" si="3"/>
        <v>0</v>
      </c>
      <c r="BS36" s="41"/>
      <c r="BT36" s="41"/>
      <c r="BU36" s="41"/>
      <c r="BV36" s="41"/>
      <c r="BW36" s="41"/>
      <c r="BX36" s="36">
        <f t="shared" si="18"/>
        <v>0</v>
      </c>
      <c r="BY36" s="41">
        <v>1.9153387348</v>
      </c>
      <c r="BZ36" s="41">
        <v>1.8700442275</v>
      </c>
      <c r="CA36" s="41">
        <v>1.8257855</v>
      </c>
      <c r="CB36" s="41">
        <v>1.7913518449999999</v>
      </c>
      <c r="CC36" s="41">
        <v>2.5155424</v>
      </c>
      <c r="CD36" s="36">
        <f t="shared" si="4"/>
        <v>9.918062707299999</v>
      </c>
      <c r="CE36" s="36">
        <f t="shared" si="5"/>
        <v>195.06929307730002</v>
      </c>
      <c r="CF36" s="67">
        <f t="shared" si="6"/>
        <v>0.020984672389306635</v>
      </c>
      <c r="CG36" s="33"/>
      <c r="CH36" s="41"/>
      <c r="CI36" s="41"/>
      <c r="CJ36" s="41"/>
      <c r="CK36" s="36">
        <f t="shared" si="19"/>
        <v>0</v>
      </c>
      <c r="CL36" s="36"/>
      <c r="CM36" s="41"/>
      <c r="CN36" s="41"/>
      <c r="CO36" s="41"/>
      <c r="CP36" s="36">
        <f t="shared" si="20"/>
        <v>0</v>
      </c>
      <c r="CQ36" s="41">
        <v>2.5155424</v>
      </c>
      <c r="CR36" s="41">
        <v>0</v>
      </c>
      <c r="CS36" s="41">
        <v>0</v>
      </c>
      <c r="CT36" s="41">
        <v>0</v>
      </c>
      <c r="CU36" s="41">
        <v>0</v>
      </c>
      <c r="CV36" s="41">
        <v>0</v>
      </c>
      <c r="CW36" s="41">
        <v>0</v>
      </c>
      <c r="CX36" s="41">
        <v>0</v>
      </c>
      <c r="CY36" s="41">
        <v>0</v>
      </c>
      <c r="CZ36" s="41">
        <v>0</v>
      </c>
      <c r="DA36" s="41"/>
      <c r="DB36" s="41"/>
      <c r="DC36" s="41"/>
      <c r="DD36" s="41"/>
      <c r="DE36" s="41"/>
      <c r="DF36" s="41"/>
      <c r="DG36" s="41"/>
      <c r="DH36" s="36">
        <f t="shared" si="21"/>
        <v>2.5155424</v>
      </c>
      <c r="DI36" s="36">
        <f t="shared" si="7"/>
        <v>2.5155424</v>
      </c>
      <c r="DJ36" s="67">
        <f t="shared" si="8"/>
        <v>0.0010385111784963034</v>
      </c>
      <c r="DK36" s="32"/>
    </row>
    <row r="37" spans="1:114" s="32" customFormat="1" ht="15">
      <c r="A37" s="42"/>
      <c r="B37" s="15" t="s">
        <v>44</v>
      </c>
      <c r="C37" s="1"/>
      <c r="D37" s="41"/>
      <c r="E37" s="41"/>
      <c r="F37" s="41"/>
      <c r="G37" s="41"/>
      <c r="H37" s="41"/>
      <c r="I37" s="41"/>
      <c r="J37" s="41"/>
      <c r="K37" s="41"/>
      <c r="L37" s="41"/>
      <c r="M37" s="41"/>
      <c r="N37" s="41"/>
      <c r="O37" s="36">
        <f t="shared" si="9"/>
        <v>0</v>
      </c>
      <c r="P37" s="36"/>
      <c r="Q37" s="41"/>
      <c r="R37" s="41"/>
      <c r="S37" s="41"/>
      <c r="T37" s="36">
        <f t="shared" si="10"/>
        <v>0</v>
      </c>
      <c r="U37" s="41"/>
      <c r="V37" s="41"/>
      <c r="W37" s="41"/>
      <c r="X37" s="41"/>
      <c r="Y37" s="41"/>
      <c r="Z37" s="36">
        <f t="shared" si="11"/>
        <v>0</v>
      </c>
      <c r="AA37" s="36">
        <f t="shared" si="12"/>
        <v>0</v>
      </c>
      <c r="AB37" s="67">
        <f t="shared" si="0"/>
      </c>
      <c r="AC37" s="33"/>
      <c r="AD37" s="41"/>
      <c r="AE37" s="41"/>
      <c r="AF37" s="41"/>
      <c r="AG37" s="41"/>
      <c r="AH37" s="41"/>
      <c r="AI37" s="36">
        <f t="shared" si="13"/>
        <v>0</v>
      </c>
      <c r="AJ37" s="41"/>
      <c r="AK37" s="41"/>
      <c r="AL37" s="41"/>
      <c r="AM37" s="41"/>
      <c r="AN37" s="41"/>
      <c r="AO37" s="36">
        <f t="shared" si="14"/>
        <v>0</v>
      </c>
      <c r="AP37" s="41"/>
      <c r="AQ37" s="41"/>
      <c r="AR37" s="41"/>
      <c r="AS37" s="41"/>
      <c r="AT37" s="41"/>
      <c r="AU37" s="36">
        <f t="shared" si="15"/>
        <v>0</v>
      </c>
      <c r="AV37" s="41"/>
      <c r="AW37" s="41"/>
      <c r="AX37" s="41"/>
      <c r="AY37" s="41"/>
      <c r="AZ37" s="41"/>
      <c r="BA37" s="36">
        <f t="shared" si="16"/>
        <v>0</v>
      </c>
      <c r="BB37" s="36">
        <f t="shared" si="17"/>
        <v>0</v>
      </c>
      <c r="BC37" s="67">
        <f t="shared" si="1"/>
      </c>
      <c r="BD37" s="33"/>
      <c r="BE37" s="41">
        <v>1.5797792</v>
      </c>
      <c r="BF37" s="41"/>
      <c r="BG37" s="41"/>
      <c r="BH37" s="41">
        <v>0.404</v>
      </c>
      <c r="BI37" s="41"/>
      <c r="BJ37" s="41"/>
      <c r="BK37" s="36">
        <f t="shared" si="2"/>
        <v>1.9837791999999999</v>
      </c>
      <c r="BL37" s="41"/>
      <c r="BM37" s="41"/>
      <c r="BN37" s="41"/>
      <c r="BO37" s="41"/>
      <c r="BP37" s="41"/>
      <c r="BQ37" s="41"/>
      <c r="BR37" s="36">
        <f t="shared" si="3"/>
        <v>0</v>
      </c>
      <c r="BS37" s="41"/>
      <c r="BT37" s="41"/>
      <c r="BU37" s="41"/>
      <c r="BV37" s="41"/>
      <c r="BW37" s="41"/>
      <c r="BX37" s="36">
        <f t="shared" si="18"/>
        <v>0</v>
      </c>
      <c r="BY37" s="41"/>
      <c r="BZ37" s="41"/>
      <c r="CA37" s="41"/>
      <c r="CB37" s="41"/>
      <c r="CC37" s="41"/>
      <c r="CD37" s="36">
        <f t="shared" si="4"/>
        <v>0</v>
      </c>
      <c r="CE37" s="36">
        <f t="shared" si="5"/>
        <v>1.9837791999999999</v>
      </c>
      <c r="CF37" s="67">
        <f t="shared" si="6"/>
        <v>0.00021340599511079643</v>
      </c>
      <c r="CG37" s="33"/>
      <c r="CH37" s="41"/>
      <c r="CI37" s="41"/>
      <c r="CJ37" s="41"/>
      <c r="CK37" s="36">
        <f t="shared" si="19"/>
        <v>0</v>
      </c>
      <c r="CL37" s="36"/>
      <c r="CM37" s="41"/>
      <c r="CN37" s="41"/>
      <c r="CO37" s="41"/>
      <c r="CP37" s="36">
        <f t="shared" si="20"/>
        <v>0</v>
      </c>
      <c r="CQ37" s="41"/>
      <c r="CR37" s="41"/>
      <c r="CS37" s="41"/>
      <c r="CT37" s="41"/>
      <c r="CU37" s="41"/>
      <c r="CV37" s="41"/>
      <c r="CW37" s="41"/>
      <c r="CX37" s="41"/>
      <c r="CY37" s="41"/>
      <c r="CZ37" s="41"/>
      <c r="DA37" s="41"/>
      <c r="DB37" s="41"/>
      <c r="DC37" s="41"/>
      <c r="DD37" s="41"/>
      <c r="DE37" s="41"/>
      <c r="DF37" s="41"/>
      <c r="DG37" s="41"/>
      <c r="DH37" s="36">
        <f t="shared" si="21"/>
        <v>0</v>
      </c>
      <c r="DI37" s="36">
        <f t="shared" si="7"/>
        <v>0</v>
      </c>
      <c r="DJ37" s="67">
        <f t="shared" si="8"/>
      </c>
    </row>
    <row r="38" spans="1:115" ht="15">
      <c r="A38" s="42">
        <v>10</v>
      </c>
      <c r="B38" s="15" t="s">
        <v>45</v>
      </c>
      <c r="C38" s="1"/>
      <c r="D38" s="41">
        <v>4.4634</v>
      </c>
      <c r="E38" s="41"/>
      <c r="F38" s="41">
        <v>15.04825</v>
      </c>
      <c r="G38" s="41">
        <v>5.60595</v>
      </c>
      <c r="H38" s="41">
        <v>18.491535</v>
      </c>
      <c r="I38" s="41">
        <v>6.625149</v>
      </c>
      <c r="J38" s="41">
        <v>23.214072</v>
      </c>
      <c r="K38" s="41">
        <v>48.113952</v>
      </c>
      <c r="L38" s="41"/>
      <c r="M38" s="41"/>
      <c r="N38" s="41">
        <v>15.88304422</v>
      </c>
      <c r="O38" s="36">
        <f t="shared" si="9"/>
        <v>137.44535222</v>
      </c>
      <c r="P38" s="36"/>
      <c r="Q38" s="41"/>
      <c r="R38" s="41"/>
      <c r="S38" s="41">
        <v>22.204536</v>
      </c>
      <c r="T38" s="36">
        <f t="shared" si="10"/>
        <v>22.204536</v>
      </c>
      <c r="U38" s="41">
        <v>0</v>
      </c>
      <c r="V38" s="41">
        <v>16.93691764</v>
      </c>
      <c r="W38" s="41">
        <v>31.310505383000006</v>
      </c>
      <c r="X38" s="41">
        <v>45.275758104000005</v>
      </c>
      <c r="Y38" s="41">
        <v>59.423481248</v>
      </c>
      <c r="Z38" s="36">
        <f t="shared" si="11"/>
        <v>152.94666237500002</v>
      </c>
      <c r="AA38" s="36">
        <f t="shared" si="12"/>
        <v>312.596550595</v>
      </c>
      <c r="AB38" s="67">
        <f t="shared" si="0"/>
        <v>0.07453373760391309</v>
      </c>
      <c r="AC38" s="33"/>
      <c r="AD38" s="41">
        <v>81.7456</v>
      </c>
      <c r="AE38" s="41">
        <v>199.04500000000002</v>
      </c>
      <c r="AF38" s="41">
        <v>433.45575123000003</v>
      </c>
      <c r="AG38" s="41">
        <v>281.20539</v>
      </c>
      <c r="AH38" s="41">
        <v>428.56813910194194</v>
      </c>
      <c r="AI38" s="36">
        <f t="shared" si="13"/>
        <v>1424.0198803319422</v>
      </c>
      <c r="AJ38" s="41">
        <v>3.4524700000000004</v>
      </c>
      <c r="AK38" s="41">
        <v>7.835000000000001</v>
      </c>
      <c r="AL38" s="41">
        <v>14.424299999999999</v>
      </c>
      <c r="AM38" s="41">
        <v>21.34965012535</v>
      </c>
      <c r="AN38" s="41">
        <v>13.90226780465</v>
      </c>
      <c r="AO38" s="36">
        <f t="shared" si="14"/>
        <v>60.96368793</v>
      </c>
      <c r="AP38" s="41">
        <v>52.913244</v>
      </c>
      <c r="AQ38" s="41">
        <v>18.216094</v>
      </c>
      <c r="AR38" s="41">
        <v>65.530781</v>
      </c>
      <c r="AS38" s="41">
        <v>119.421025</v>
      </c>
      <c r="AT38" s="41">
        <v>60.768</v>
      </c>
      <c r="AU38" s="36">
        <f t="shared" si="15"/>
        <v>316.849144</v>
      </c>
      <c r="AV38" s="41">
        <v>72.225133189</v>
      </c>
      <c r="AW38" s="41">
        <v>84.484333237</v>
      </c>
      <c r="AX38" s="41">
        <v>95.75385971424</v>
      </c>
      <c r="AY38" s="41">
        <v>106.2663031602</v>
      </c>
      <c r="AZ38" s="41">
        <v>116.18119485279998</v>
      </c>
      <c r="BA38" s="36">
        <f t="shared" si="16"/>
        <v>474.91082415323996</v>
      </c>
      <c r="BB38" s="36">
        <f t="shared" si="17"/>
        <v>2276.7435364151825</v>
      </c>
      <c r="BC38" s="67">
        <f t="shared" si="1"/>
        <v>0.30628187410285607</v>
      </c>
      <c r="BD38" s="33"/>
      <c r="BE38" s="41">
        <v>304.832</v>
      </c>
      <c r="BF38" s="41">
        <v>282.065</v>
      </c>
      <c r="BG38" s="41">
        <v>252.88137285505917</v>
      </c>
      <c r="BH38" s="41">
        <v>267.425</v>
      </c>
      <c r="BI38" s="41">
        <v>270.52</v>
      </c>
      <c r="BJ38" s="41"/>
      <c r="BK38" s="36">
        <f t="shared" si="2"/>
        <v>1377.723372855059</v>
      </c>
      <c r="BL38" s="41"/>
      <c r="BM38" s="41"/>
      <c r="BN38" s="41"/>
      <c r="BO38" s="41"/>
      <c r="BP38" s="41"/>
      <c r="BQ38" s="41"/>
      <c r="BR38" s="36">
        <f t="shared" si="3"/>
        <v>0</v>
      </c>
      <c r="BS38" s="41">
        <v>37.7664</v>
      </c>
      <c r="BT38" s="41">
        <v>44.8384</v>
      </c>
      <c r="BU38" s="41">
        <v>0</v>
      </c>
      <c r="BV38" s="41">
        <v>32.992</v>
      </c>
      <c r="BW38" s="41">
        <v>30.349520000000098</v>
      </c>
      <c r="BX38" s="36">
        <f t="shared" si="18"/>
        <v>145.9463200000001</v>
      </c>
      <c r="BY38" s="41">
        <v>123.37077519652999</v>
      </c>
      <c r="BZ38" s="41">
        <v>130.8222097247884</v>
      </c>
      <c r="CA38" s="41">
        <v>138.63930903201796</v>
      </c>
      <c r="CB38" s="41">
        <v>184.85473317125</v>
      </c>
      <c r="CC38" s="41">
        <v>239.1651673157</v>
      </c>
      <c r="CD38" s="36">
        <f t="shared" si="4"/>
        <v>816.8521944402864</v>
      </c>
      <c r="CE38" s="36">
        <f t="shared" si="5"/>
        <v>2340.5218872953456</v>
      </c>
      <c r="CF38" s="67">
        <f t="shared" si="6"/>
        <v>0.2517827601160767</v>
      </c>
      <c r="CG38" s="33"/>
      <c r="CH38" s="41"/>
      <c r="CI38" s="41"/>
      <c r="CJ38" s="41"/>
      <c r="CK38" s="36">
        <f t="shared" si="19"/>
        <v>0</v>
      </c>
      <c r="CL38" s="36"/>
      <c r="CM38" s="41"/>
      <c r="CN38" s="41"/>
      <c r="CO38" s="41"/>
      <c r="CP38" s="36">
        <f t="shared" si="20"/>
        <v>0</v>
      </c>
      <c r="CQ38" s="41">
        <v>257.7231975372</v>
      </c>
      <c r="CR38" s="41">
        <v>232.3679982396</v>
      </c>
      <c r="CS38" s="41">
        <v>201.9245732645</v>
      </c>
      <c r="CT38" s="41">
        <v>175.2053363703</v>
      </c>
      <c r="CU38" s="41">
        <v>145.7788156925</v>
      </c>
      <c r="CV38" s="41">
        <v>116.8973996396</v>
      </c>
      <c r="CW38" s="41">
        <v>21.4491250133</v>
      </c>
      <c r="CX38" s="41">
        <v>17.5883983768</v>
      </c>
      <c r="CY38" s="41">
        <v>13.9341863092</v>
      </c>
      <c r="CZ38" s="41">
        <v>0</v>
      </c>
      <c r="DA38" s="41"/>
      <c r="DB38" s="41"/>
      <c r="DC38" s="41"/>
      <c r="DD38" s="41"/>
      <c r="DE38" s="41"/>
      <c r="DF38" s="41"/>
      <c r="DG38" s="41"/>
      <c r="DH38" s="36">
        <f t="shared" si="21"/>
        <v>1182.8690304430002</v>
      </c>
      <c r="DI38" s="36">
        <f t="shared" si="7"/>
        <v>1182.8690304430002</v>
      </c>
      <c r="DJ38" s="67">
        <f t="shared" si="8"/>
        <v>0.48833313674702516</v>
      </c>
      <c r="DK38" s="32"/>
    </row>
    <row r="39" spans="1:115" ht="15">
      <c r="A39" s="42">
        <v>11</v>
      </c>
      <c r="B39" s="16" t="s">
        <v>46</v>
      </c>
      <c r="C39" s="1"/>
      <c r="D39" s="51"/>
      <c r="E39" s="51">
        <v>48.092</v>
      </c>
      <c r="F39" s="51">
        <v>53</v>
      </c>
      <c r="G39" s="51">
        <v>58</v>
      </c>
      <c r="H39" s="51">
        <v>59.64</v>
      </c>
      <c r="I39" s="51">
        <v>64.48</v>
      </c>
      <c r="J39" s="51">
        <v>69.3</v>
      </c>
      <c r="K39" s="51">
        <v>69.3</v>
      </c>
      <c r="L39" s="51">
        <v>71.913</v>
      </c>
      <c r="M39" s="51">
        <v>75</v>
      </c>
      <c r="N39" s="51">
        <v>78</v>
      </c>
      <c r="O39" s="52">
        <f t="shared" si="9"/>
        <v>646.725</v>
      </c>
      <c r="P39" s="52"/>
      <c r="Q39" s="51"/>
      <c r="R39" s="51"/>
      <c r="S39" s="51"/>
      <c r="T39" s="52">
        <f t="shared" si="10"/>
        <v>0</v>
      </c>
      <c r="U39" s="51"/>
      <c r="V39" s="51"/>
      <c r="W39" s="51"/>
      <c r="X39" s="51"/>
      <c r="Y39" s="51"/>
      <c r="Z39" s="52">
        <f t="shared" si="11"/>
        <v>0</v>
      </c>
      <c r="AA39" s="52">
        <f t="shared" si="12"/>
        <v>646.725</v>
      </c>
      <c r="AB39" s="68">
        <f t="shared" si="0"/>
        <v>0.15420141828225825</v>
      </c>
      <c r="AC39" s="35"/>
      <c r="AD39" s="51">
        <v>89.82</v>
      </c>
      <c r="AE39" s="51">
        <v>130</v>
      </c>
      <c r="AF39" s="51">
        <v>137.978655</v>
      </c>
      <c r="AG39" s="51">
        <v>175</v>
      </c>
      <c r="AH39" s="51">
        <v>200</v>
      </c>
      <c r="AI39" s="52">
        <f t="shared" si="13"/>
        <v>732.798655</v>
      </c>
      <c r="AJ39" s="51"/>
      <c r="AK39" s="51"/>
      <c r="AL39" s="51"/>
      <c r="AM39" s="51"/>
      <c r="AN39" s="51"/>
      <c r="AO39" s="52">
        <f t="shared" si="14"/>
        <v>0</v>
      </c>
      <c r="AP39" s="51"/>
      <c r="AQ39" s="51"/>
      <c r="AR39" s="51"/>
      <c r="AS39" s="51"/>
      <c r="AT39" s="51"/>
      <c r="AU39" s="52">
        <f t="shared" si="15"/>
        <v>0</v>
      </c>
      <c r="AV39" s="51"/>
      <c r="AW39" s="51"/>
      <c r="AX39" s="51"/>
      <c r="AY39" s="51"/>
      <c r="AZ39" s="51"/>
      <c r="BA39" s="52">
        <f t="shared" si="16"/>
        <v>0</v>
      </c>
      <c r="BB39" s="52">
        <f t="shared" si="17"/>
        <v>732.798655</v>
      </c>
      <c r="BC39" s="67">
        <f t="shared" si="1"/>
        <v>0.09858068851568853</v>
      </c>
      <c r="BD39" s="35"/>
      <c r="BE39" s="51">
        <v>235</v>
      </c>
      <c r="BF39" s="51">
        <v>275</v>
      </c>
      <c r="BG39" s="51">
        <v>290</v>
      </c>
      <c r="BH39" s="51">
        <v>290</v>
      </c>
      <c r="BI39" s="51"/>
      <c r="BJ39" s="51"/>
      <c r="BK39" s="52">
        <f t="shared" si="2"/>
        <v>1090</v>
      </c>
      <c r="BL39" s="51"/>
      <c r="BM39" s="51"/>
      <c r="BN39" s="51"/>
      <c r="BO39" s="51"/>
      <c r="BP39" s="51"/>
      <c r="BQ39" s="51"/>
      <c r="BR39" s="52">
        <f t="shared" si="3"/>
        <v>0</v>
      </c>
      <c r="BS39" s="51"/>
      <c r="BT39" s="51"/>
      <c r="BU39" s="51"/>
      <c r="BV39" s="51"/>
      <c r="BW39" s="51"/>
      <c r="BX39" s="52">
        <f t="shared" si="18"/>
        <v>0</v>
      </c>
      <c r="BY39" s="51"/>
      <c r="BZ39" s="51"/>
      <c r="CA39" s="51"/>
      <c r="CB39" s="51"/>
      <c r="CC39" s="51"/>
      <c r="CD39" s="52">
        <f t="shared" si="4"/>
        <v>0</v>
      </c>
      <c r="CE39" s="52">
        <f t="shared" si="5"/>
        <v>1090</v>
      </c>
      <c r="CF39" s="67">
        <f t="shared" si="6"/>
        <v>0.11725727070369935</v>
      </c>
      <c r="CG39" s="35"/>
      <c r="CH39" s="51"/>
      <c r="CI39" s="51"/>
      <c r="CJ39" s="51"/>
      <c r="CK39" s="52">
        <f t="shared" si="19"/>
        <v>0</v>
      </c>
      <c r="CL39" s="52"/>
      <c r="CM39" s="51"/>
      <c r="CN39" s="51"/>
      <c r="CO39" s="51"/>
      <c r="CP39" s="52">
        <f t="shared" si="20"/>
        <v>0</v>
      </c>
      <c r="CQ39" s="51"/>
      <c r="CR39" s="51"/>
      <c r="CS39" s="51"/>
      <c r="CT39" s="51"/>
      <c r="CU39" s="51"/>
      <c r="CV39" s="51"/>
      <c r="CW39" s="51"/>
      <c r="CX39" s="51"/>
      <c r="CY39" s="51"/>
      <c r="CZ39" s="51"/>
      <c r="DA39" s="51"/>
      <c r="DB39" s="51"/>
      <c r="DC39" s="51"/>
      <c r="DD39" s="51"/>
      <c r="DE39" s="51"/>
      <c r="DF39" s="51"/>
      <c r="DG39" s="51"/>
      <c r="DH39" s="52">
        <f t="shared" si="21"/>
        <v>0</v>
      </c>
      <c r="DI39" s="52">
        <f t="shared" si="7"/>
        <v>0</v>
      </c>
      <c r="DJ39" s="67">
        <f t="shared" si="8"/>
      </c>
      <c r="DK39" s="32"/>
    </row>
    <row r="40" spans="1:115" ht="30">
      <c r="A40" s="32"/>
      <c r="B40" s="61" t="s">
        <v>47</v>
      </c>
      <c r="C40" s="1"/>
      <c r="D40" s="53">
        <f aca="true" t="shared" si="22" ref="D40:AA40">SUM(D11:D39)</f>
        <v>4.4634</v>
      </c>
      <c r="E40" s="53">
        <f t="shared" si="22"/>
        <v>93.08656500000001</v>
      </c>
      <c r="F40" s="53">
        <f t="shared" si="22"/>
        <v>106.254984</v>
      </c>
      <c r="G40" s="53">
        <f t="shared" si="22"/>
        <v>110.91403199999999</v>
      </c>
      <c r="H40" s="53">
        <f t="shared" si="22"/>
        <v>160.39815099999998</v>
      </c>
      <c r="I40" s="53">
        <f t="shared" si="22"/>
        <v>274.92391599999996</v>
      </c>
      <c r="J40" s="53">
        <f t="shared" si="22"/>
        <v>216.200109</v>
      </c>
      <c r="K40" s="53">
        <f t="shared" si="22"/>
        <v>282.291378</v>
      </c>
      <c r="L40" s="53">
        <f t="shared" si="22"/>
        <v>273.73073593</v>
      </c>
      <c r="M40" s="53">
        <f t="shared" si="22"/>
        <v>251.58646418</v>
      </c>
      <c r="N40" s="53">
        <f t="shared" si="22"/>
        <v>265.51318889000004</v>
      </c>
      <c r="O40" s="54">
        <f t="shared" si="22"/>
        <v>2039.362924</v>
      </c>
      <c r="P40" s="54">
        <f t="shared" si="22"/>
        <v>0</v>
      </c>
      <c r="Q40" s="53">
        <f t="shared" si="22"/>
        <v>50.21583432</v>
      </c>
      <c r="R40" s="53">
        <f t="shared" si="22"/>
        <v>160.99757653</v>
      </c>
      <c r="S40" s="53">
        <f t="shared" si="22"/>
        <v>104.361789</v>
      </c>
      <c r="T40" s="54">
        <f t="shared" si="22"/>
        <v>315.57519985000005</v>
      </c>
      <c r="U40" s="53">
        <f t="shared" si="22"/>
        <v>20.403565999999998</v>
      </c>
      <c r="V40" s="53">
        <f t="shared" si="22"/>
        <v>69.20114247153559</v>
      </c>
      <c r="W40" s="53">
        <f t="shared" si="22"/>
        <v>137.596069663</v>
      </c>
      <c r="X40" s="53">
        <f t="shared" si="22"/>
        <v>168.1876834593026</v>
      </c>
      <c r="Y40" s="53">
        <f t="shared" si="22"/>
        <v>182.84889609249998</v>
      </c>
      <c r="Z40" s="54">
        <f t="shared" si="22"/>
        <v>578.2373576863382</v>
      </c>
      <c r="AA40" s="78">
        <f t="shared" si="22"/>
        <v>2933.175481536338</v>
      </c>
      <c r="AB40" s="79">
        <f t="shared" si="0"/>
        <v>0.6993696228283258</v>
      </c>
      <c r="AC40" s="35"/>
      <c r="AD40" s="53">
        <f aca="true" t="shared" si="23" ref="AD40:BB40">SUM(AD11:AD39)</f>
        <v>458.99330964999996</v>
      </c>
      <c r="AE40" s="53">
        <f t="shared" si="23"/>
        <v>685.7290514900001</v>
      </c>
      <c r="AF40" s="53">
        <f t="shared" si="23"/>
        <v>986.60833649</v>
      </c>
      <c r="AG40" s="53">
        <f t="shared" si="23"/>
        <v>865.7421743605353</v>
      </c>
      <c r="AH40" s="53">
        <f t="shared" si="23"/>
        <v>982.7936711719419</v>
      </c>
      <c r="AI40" s="54">
        <f t="shared" si="23"/>
        <v>3979.8665431624772</v>
      </c>
      <c r="AJ40" s="53">
        <f t="shared" si="23"/>
        <v>3.4524700000000004</v>
      </c>
      <c r="AK40" s="53">
        <f t="shared" si="23"/>
        <v>7.835000000000001</v>
      </c>
      <c r="AL40" s="53">
        <f t="shared" si="23"/>
        <v>14.424299999999999</v>
      </c>
      <c r="AM40" s="53">
        <f t="shared" si="23"/>
        <v>21.34965012535</v>
      </c>
      <c r="AN40" s="53">
        <f t="shared" si="23"/>
        <v>13.90226780465</v>
      </c>
      <c r="AO40" s="54">
        <f t="shared" si="23"/>
        <v>60.96368793</v>
      </c>
      <c r="AP40" s="53">
        <f t="shared" si="23"/>
        <v>162.184833</v>
      </c>
      <c r="AQ40" s="53">
        <f t="shared" si="23"/>
        <v>118.287149</v>
      </c>
      <c r="AR40" s="53">
        <f t="shared" si="23"/>
        <v>151.16147035</v>
      </c>
      <c r="AS40" s="53">
        <f t="shared" si="23"/>
        <v>191.23052411999998</v>
      </c>
      <c r="AT40" s="53">
        <f t="shared" si="23"/>
        <v>123.092556</v>
      </c>
      <c r="AU40" s="54">
        <f t="shared" si="23"/>
        <v>745.95653247</v>
      </c>
      <c r="AV40" s="53">
        <f t="shared" si="23"/>
        <v>187.84127327649998</v>
      </c>
      <c r="AW40" s="53">
        <f t="shared" si="23"/>
        <v>234.8459350055</v>
      </c>
      <c r="AX40" s="53">
        <f t="shared" si="23"/>
        <v>245.3480576156258</v>
      </c>
      <c r="AY40" s="53">
        <f t="shared" si="23"/>
        <v>254.27149268336746</v>
      </c>
      <c r="AZ40" s="53">
        <f t="shared" si="23"/>
        <v>269.4241755422922</v>
      </c>
      <c r="BA40" s="54">
        <f t="shared" si="23"/>
        <v>1191.7309341232856</v>
      </c>
      <c r="BB40" s="78">
        <f t="shared" si="23"/>
        <v>5978.517697685764</v>
      </c>
      <c r="BC40" s="79">
        <f t="shared" si="1"/>
        <v>0.8042678393577176</v>
      </c>
      <c r="BD40" s="35"/>
      <c r="BE40" s="53">
        <f aca="true" t="shared" si="24" ref="BE40:CE40">SUM(BE11:BE39)</f>
        <v>1187.7294023023296</v>
      </c>
      <c r="BF40" s="53">
        <f t="shared" si="24"/>
        <v>1055.1518959771201</v>
      </c>
      <c r="BG40" s="53">
        <f t="shared" si="24"/>
        <v>1142.9093062712327</v>
      </c>
      <c r="BH40" s="53">
        <f t="shared" si="24"/>
        <v>1002.9824114865437</v>
      </c>
      <c r="BI40" s="53">
        <f t="shared" si="24"/>
        <v>723.9172357796151</v>
      </c>
      <c r="BJ40" s="53">
        <f t="shared" si="24"/>
        <v>475.6633262333333</v>
      </c>
      <c r="BK40" s="54">
        <f t="shared" si="24"/>
        <v>5588.353578050175</v>
      </c>
      <c r="BL40" s="53">
        <f t="shared" si="24"/>
        <v>0</v>
      </c>
      <c r="BM40" s="53">
        <f t="shared" si="24"/>
        <v>1.8567011100000002</v>
      </c>
      <c r="BN40" s="53">
        <f t="shared" si="24"/>
        <v>2.7033181799999997</v>
      </c>
      <c r="BO40" s="53">
        <f t="shared" si="24"/>
        <v>0</v>
      </c>
      <c r="BP40" s="53">
        <f t="shared" si="24"/>
        <v>0</v>
      </c>
      <c r="BQ40" s="53">
        <f t="shared" si="24"/>
        <v>7.035493077790154</v>
      </c>
      <c r="BR40" s="54">
        <f t="shared" si="24"/>
        <v>11.595512367790153</v>
      </c>
      <c r="BS40" s="53">
        <f t="shared" si="24"/>
        <v>100.261776</v>
      </c>
      <c r="BT40" s="53">
        <f t="shared" si="24"/>
        <v>107.50459599999999</v>
      </c>
      <c r="BU40" s="53">
        <f t="shared" si="24"/>
        <v>62.837016</v>
      </c>
      <c r="BV40" s="53">
        <f t="shared" si="24"/>
        <v>87.51535967999999</v>
      </c>
      <c r="BW40" s="53">
        <f t="shared" si="24"/>
        <v>30.349520000000098</v>
      </c>
      <c r="BX40" s="54">
        <f t="shared" si="24"/>
        <v>388.4682676800001</v>
      </c>
      <c r="BY40" s="53">
        <f t="shared" si="24"/>
        <v>280.0958081234615</v>
      </c>
      <c r="BZ40" s="53">
        <f t="shared" si="24"/>
        <v>287.81070764453835</v>
      </c>
      <c r="CA40" s="53">
        <f t="shared" si="24"/>
        <v>296.912785275018</v>
      </c>
      <c r="CB40" s="53">
        <f t="shared" si="24"/>
        <v>347.74319901875003</v>
      </c>
      <c r="CC40" s="53">
        <f t="shared" si="24"/>
        <v>464.77065171569996</v>
      </c>
      <c r="CD40" s="54">
        <f t="shared" si="24"/>
        <v>1677.3331517774682</v>
      </c>
      <c r="CE40" s="78">
        <f t="shared" si="24"/>
        <v>7665.750509875433</v>
      </c>
      <c r="CF40" s="79">
        <f t="shared" si="6"/>
        <v>0.8246467731041146</v>
      </c>
      <c r="CG40" s="35"/>
      <c r="CH40" s="53">
        <f aca="true" t="shared" si="25" ref="CH40:DI40">SUM(CH11:CH39)</f>
        <v>6.75</v>
      </c>
      <c r="CI40" s="53">
        <f t="shared" si="25"/>
        <v>4.25</v>
      </c>
      <c r="CJ40" s="53">
        <f t="shared" si="25"/>
        <v>5</v>
      </c>
      <c r="CK40" s="54">
        <f t="shared" si="25"/>
        <v>16</v>
      </c>
      <c r="CL40" s="54">
        <f t="shared" si="25"/>
        <v>0</v>
      </c>
      <c r="CM40" s="53">
        <f t="shared" si="25"/>
        <v>0</v>
      </c>
      <c r="CN40" s="53">
        <f t="shared" si="25"/>
        <v>0</v>
      </c>
      <c r="CO40" s="53">
        <f t="shared" si="25"/>
        <v>0</v>
      </c>
      <c r="CP40" s="54">
        <f t="shared" si="25"/>
        <v>0</v>
      </c>
      <c r="CQ40" s="53">
        <f t="shared" si="25"/>
        <v>444.9554064372</v>
      </c>
      <c r="CR40" s="53">
        <f t="shared" si="25"/>
        <v>418.5409622396</v>
      </c>
      <c r="CS40" s="53">
        <f t="shared" si="25"/>
        <v>395.6313472645</v>
      </c>
      <c r="CT40" s="53">
        <f t="shared" si="25"/>
        <v>377.0785303703</v>
      </c>
      <c r="CU40" s="53">
        <f t="shared" si="25"/>
        <v>356.50854969249997</v>
      </c>
      <c r="CV40" s="53">
        <f t="shared" si="25"/>
        <v>290.1682696396</v>
      </c>
      <c r="CW40" s="53">
        <f t="shared" si="25"/>
        <v>37.3000250133</v>
      </c>
      <c r="CX40" s="53">
        <f t="shared" si="25"/>
        <v>33.4392983768</v>
      </c>
      <c r="CY40" s="53">
        <f t="shared" si="25"/>
        <v>29.785086309199997</v>
      </c>
      <c r="CZ40" s="53">
        <f t="shared" si="25"/>
        <v>15.8509</v>
      </c>
      <c r="DA40" s="53">
        <f t="shared" si="25"/>
        <v>1</v>
      </c>
      <c r="DB40" s="53">
        <f t="shared" si="25"/>
        <v>1</v>
      </c>
      <c r="DC40" s="53">
        <f t="shared" si="25"/>
        <v>1</v>
      </c>
      <c r="DD40" s="53">
        <f t="shared" si="25"/>
        <v>1</v>
      </c>
      <c r="DE40" s="53">
        <f t="shared" si="25"/>
        <v>1</v>
      </c>
      <c r="DF40" s="53">
        <f t="shared" si="25"/>
        <v>1</v>
      </c>
      <c r="DG40" s="53">
        <f>SUM(DG11:DG39)</f>
        <v>1</v>
      </c>
      <c r="DH40" s="54">
        <f t="shared" si="25"/>
        <v>2406.258375343</v>
      </c>
      <c r="DI40" s="78">
        <f t="shared" si="25"/>
        <v>2422.258375343</v>
      </c>
      <c r="DJ40" s="79">
        <f t="shared" si="8"/>
        <v>1</v>
      </c>
      <c r="DK40" s="32"/>
    </row>
    <row r="41" spans="1:115" ht="11.25" customHeight="1">
      <c r="A41" s="32"/>
      <c r="B41" s="32"/>
      <c r="C41" s="32"/>
      <c r="D41" s="32"/>
      <c r="E41" s="32"/>
      <c r="F41" s="32"/>
      <c r="G41" s="32"/>
      <c r="H41" s="32"/>
      <c r="I41" s="32"/>
      <c r="J41" s="32"/>
      <c r="K41" s="32"/>
      <c r="L41" s="32"/>
      <c r="M41" s="32"/>
      <c r="N41" s="32"/>
      <c r="O41" s="32"/>
      <c r="Q41" s="32"/>
      <c r="R41" s="32"/>
      <c r="S41" s="32"/>
      <c r="T41" s="32"/>
      <c r="U41" s="32"/>
      <c r="V41" s="32"/>
      <c r="W41" s="32"/>
      <c r="X41" s="32"/>
      <c r="Y41" s="32"/>
      <c r="Z41" s="32"/>
      <c r="AA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D41" s="32"/>
      <c r="BE41" s="32"/>
      <c r="BF41" s="32"/>
      <c r="BG41" s="32"/>
      <c r="BH41" s="32"/>
      <c r="BI41" s="32"/>
      <c r="BK41" s="32"/>
      <c r="BL41" s="32"/>
      <c r="BM41" s="32"/>
      <c r="BR41" s="32"/>
      <c r="BS41" s="32"/>
      <c r="BT41" s="32"/>
      <c r="BU41" s="32"/>
      <c r="BV41" s="32"/>
      <c r="BW41" s="32"/>
      <c r="BX41" s="32"/>
      <c r="BY41" s="32"/>
      <c r="BZ41" s="32"/>
      <c r="CA41" s="32"/>
      <c r="CB41" s="32"/>
      <c r="CC41" s="32"/>
      <c r="CD41" s="32"/>
      <c r="CE41" s="32"/>
      <c r="CG41" s="32"/>
      <c r="CK41" s="32"/>
      <c r="CL41" s="32"/>
      <c r="CM41" s="32"/>
      <c r="CN41" s="32"/>
      <c r="CP41" s="32"/>
      <c r="CQ41" s="32"/>
      <c r="CR41" s="32"/>
      <c r="CS41" s="32"/>
      <c r="CT41" s="32"/>
      <c r="CU41" s="32"/>
      <c r="CV41" s="32"/>
      <c r="CW41" s="32"/>
      <c r="CX41" s="32"/>
      <c r="CY41" s="32"/>
      <c r="CZ41" s="32"/>
      <c r="DA41" s="32"/>
      <c r="DB41" s="32"/>
      <c r="DC41" s="32"/>
      <c r="DH41" s="32"/>
      <c r="DI41" s="32"/>
      <c r="DK41" s="32"/>
    </row>
    <row r="42" spans="2:114" s="32" customFormat="1" ht="29.25" customHeight="1">
      <c r="B42" s="14" t="s">
        <v>48</v>
      </c>
      <c r="C42" s="1"/>
      <c r="D42" s="39"/>
      <c r="E42" s="39"/>
      <c r="F42" s="39"/>
      <c r="G42" s="39"/>
      <c r="H42" s="39"/>
      <c r="I42" s="39"/>
      <c r="J42" s="39"/>
      <c r="K42" s="39"/>
      <c r="L42" s="39"/>
      <c r="M42" s="39"/>
      <c r="N42" s="39"/>
      <c r="O42" s="34"/>
      <c r="P42" s="34"/>
      <c r="Q42" s="39"/>
      <c r="R42" s="39"/>
      <c r="S42" s="39"/>
      <c r="T42" s="34"/>
      <c r="U42" s="39"/>
      <c r="V42" s="39"/>
      <c r="W42" s="39"/>
      <c r="X42" s="39"/>
      <c r="Y42" s="39"/>
      <c r="Z42" s="34"/>
      <c r="AA42" s="34"/>
      <c r="AB42" s="69"/>
      <c r="AC42" s="35"/>
      <c r="AD42" s="39"/>
      <c r="AE42" s="39"/>
      <c r="AF42" s="39"/>
      <c r="AG42" s="39"/>
      <c r="AH42" s="39"/>
      <c r="AI42" s="34"/>
      <c r="AJ42" s="39"/>
      <c r="AK42" s="39"/>
      <c r="AL42" s="39"/>
      <c r="AM42" s="39"/>
      <c r="AN42" s="39"/>
      <c r="AO42" s="34"/>
      <c r="AP42" s="39"/>
      <c r="AQ42" s="39"/>
      <c r="AR42" s="39"/>
      <c r="AS42" s="39"/>
      <c r="AT42" s="39"/>
      <c r="AU42" s="34"/>
      <c r="AV42" s="39"/>
      <c r="AW42" s="39"/>
      <c r="AX42" s="39"/>
      <c r="AY42" s="39"/>
      <c r="AZ42" s="39"/>
      <c r="BA42" s="34"/>
      <c r="BB42" s="34"/>
      <c r="BC42" s="69"/>
      <c r="BD42" s="35"/>
      <c r="BE42" s="39"/>
      <c r="BF42" s="39"/>
      <c r="BG42" s="39"/>
      <c r="BH42" s="39"/>
      <c r="BI42" s="39"/>
      <c r="BJ42" s="39"/>
      <c r="BK42" s="34"/>
      <c r="BL42" s="39"/>
      <c r="BM42" s="39"/>
      <c r="BN42" s="39"/>
      <c r="BO42" s="39"/>
      <c r="BP42" s="39"/>
      <c r="BQ42" s="39"/>
      <c r="BR42" s="34"/>
      <c r="BS42" s="39"/>
      <c r="BT42" s="39"/>
      <c r="BU42" s="39"/>
      <c r="BV42" s="39"/>
      <c r="BW42" s="39"/>
      <c r="BX42" s="34"/>
      <c r="BY42" s="39"/>
      <c r="BZ42" s="39"/>
      <c r="CA42" s="39"/>
      <c r="CB42" s="39"/>
      <c r="CC42" s="39"/>
      <c r="CD42" s="34"/>
      <c r="CE42" s="34"/>
      <c r="CF42" s="69"/>
      <c r="CG42" s="35"/>
      <c r="CH42" s="39"/>
      <c r="CI42" s="39"/>
      <c r="CJ42" s="39"/>
      <c r="CK42" s="34"/>
      <c r="CL42" s="34"/>
      <c r="CM42" s="39"/>
      <c r="CN42" s="39"/>
      <c r="CO42" s="39"/>
      <c r="CP42" s="34"/>
      <c r="CQ42" s="39"/>
      <c r="CR42" s="39"/>
      <c r="CS42" s="39"/>
      <c r="CT42" s="39"/>
      <c r="CU42" s="39"/>
      <c r="CV42" s="39"/>
      <c r="CW42" s="39"/>
      <c r="CX42" s="39"/>
      <c r="CY42" s="39"/>
      <c r="CZ42" s="39"/>
      <c r="DA42" s="39"/>
      <c r="DB42" s="39"/>
      <c r="DC42" s="39"/>
      <c r="DD42" s="39"/>
      <c r="DE42" s="39"/>
      <c r="DF42" s="39"/>
      <c r="DG42" s="39"/>
      <c r="DH42" s="34"/>
      <c r="DI42" s="34"/>
      <c r="DJ42" s="69"/>
    </row>
    <row r="43" spans="1:114" s="32" customFormat="1" ht="15">
      <c r="A43" s="42"/>
      <c r="B43" s="15" t="s">
        <v>49</v>
      </c>
      <c r="C43" s="1"/>
      <c r="D43" s="41"/>
      <c r="E43" s="41"/>
      <c r="F43" s="41"/>
      <c r="G43" s="41"/>
      <c r="H43" s="41"/>
      <c r="I43" s="41"/>
      <c r="J43" s="41"/>
      <c r="K43" s="41"/>
      <c r="L43" s="41"/>
      <c r="M43" s="41"/>
      <c r="N43" s="41"/>
      <c r="O43" s="36">
        <f>SUM(D43:N43)</f>
        <v>0</v>
      </c>
      <c r="P43" s="36"/>
      <c r="Q43" s="41"/>
      <c r="R43" s="41"/>
      <c r="S43" s="41"/>
      <c r="T43" s="36">
        <f>SUM(Q43:S43)</f>
        <v>0</v>
      </c>
      <c r="U43" s="41"/>
      <c r="V43" s="41"/>
      <c r="W43" s="41"/>
      <c r="X43" s="41"/>
      <c r="Y43" s="41"/>
      <c r="Z43" s="36">
        <f>SUM(U43:Y43)</f>
        <v>0</v>
      </c>
      <c r="AA43" s="36">
        <f>SUM(O43,P43,T43,Z43)</f>
        <v>0</v>
      </c>
      <c r="AB43" s="67">
        <f aca="true" t="shared" si="26" ref="AB43:AB67">IF(AA43=0,"",AA43/$AA$67)</f>
      </c>
      <c r="AC43" s="35"/>
      <c r="AD43" s="41"/>
      <c r="AE43" s="41"/>
      <c r="AF43" s="41"/>
      <c r="AG43" s="41"/>
      <c r="AH43" s="41"/>
      <c r="AI43" s="36">
        <f>SUM(AD43:AH43)</f>
        <v>0</v>
      </c>
      <c r="AJ43" s="41"/>
      <c r="AK43" s="41"/>
      <c r="AL43" s="41"/>
      <c r="AM43" s="41"/>
      <c r="AN43" s="41"/>
      <c r="AO43" s="36">
        <f>SUM(AJ43:AN43)</f>
        <v>0</v>
      </c>
      <c r="AP43" s="41"/>
      <c r="AQ43" s="41"/>
      <c r="AR43" s="41"/>
      <c r="AS43" s="41"/>
      <c r="AT43" s="41"/>
      <c r="AU43" s="36">
        <f>SUM(AP43:AT43)</f>
        <v>0</v>
      </c>
      <c r="AV43" s="41"/>
      <c r="AW43" s="41"/>
      <c r="AX43" s="41"/>
      <c r="AY43" s="41"/>
      <c r="AZ43" s="41"/>
      <c r="BA43" s="36">
        <f>SUM(AV43:AZ43)</f>
        <v>0</v>
      </c>
      <c r="BB43" s="36">
        <f>SUM(AI43,AO43,AU43,BA43)</f>
        <v>0</v>
      </c>
      <c r="BC43" s="67">
        <f aca="true" t="shared" si="27" ref="BC43:BC67">IF(BB43=0,"",BB43/$BB$67)</f>
      </c>
      <c r="BD43" s="35"/>
      <c r="BE43" s="41">
        <v>0.2012</v>
      </c>
      <c r="BF43" s="41">
        <v>0.2012</v>
      </c>
      <c r="BG43" s="41">
        <v>0.2012</v>
      </c>
      <c r="BH43" s="41">
        <v>0.2012</v>
      </c>
      <c r="BI43" s="41">
        <v>0.2012</v>
      </c>
      <c r="BJ43" s="41"/>
      <c r="BK43" s="36">
        <f>SUM(BE43:BJ43)</f>
        <v>1.006</v>
      </c>
      <c r="BL43" s="41"/>
      <c r="BM43" s="41"/>
      <c r="BN43" s="41"/>
      <c r="BO43" s="41"/>
      <c r="BP43" s="41"/>
      <c r="BQ43" s="41"/>
      <c r="BR43" s="36">
        <f>SUM(BL43:BQ43)</f>
        <v>0</v>
      </c>
      <c r="BS43" s="41"/>
      <c r="BT43" s="41"/>
      <c r="BU43" s="41"/>
      <c r="BV43" s="41"/>
      <c r="BW43" s="41"/>
      <c r="BX43" s="36">
        <f>SUM(BS43:BW43)</f>
        <v>0</v>
      </c>
      <c r="BY43" s="41"/>
      <c r="BZ43" s="41"/>
      <c r="CA43" s="41"/>
      <c r="CB43" s="41"/>
      <c r="CC43" s="41"/>
      <c r="CD43" s="36">
        <f>SUM(BY43:CC43)</f>
        <v>0</v>
      </c>
      <c r="CE43" s="36">
        <f>SUM(BK43,BR43,BX43,CD43)</f>
        <v>1.006</v>
      </c>
      <c r="CF43" s="67">
        <f aca="true" t="shared" si="28" ref="CF43:CF67">IF(CE43=0,"",CE43/$CE$67)</f>
        <v>0.0001082209305760748</v>
      </c>
      <c r="CG43" s="35"/>
      <c r="CH43" s="41"/>
      <c r="CI43" s="41"/>
      <c r="CJ43" s="41"/>
      <c r="CK43" s="36">
        <f aca="true" t="shared" si="29" ref="CK43:CK63">SUM(CH43:CJ43)</f>
        <v>0</v>
      </c>
      <c r="CL43" s="36"/>
      <c r="CM43" s="41"/>
      <c r="CN43" s="41"/>
      <c r="CO43" s="41"/>
      <c r="CP43" s="36">
        <f>SUM(CM43:CO43)</f>
        <v>0</v>
      </c>
      <c r="CQ43" s="41"/>
      <c r="CR43" s="41"/>
      <c r="CS43" s="41"/>
      <c r="CT43" s="41"/>
      <c r="CU43" s="41"/>
      <c r="CV43" s="41"/>
      <c r="CW43" s="41"/>
      <c r="CX43" s="41"/>
      <c r="CY43" s="41"/>
      <c r="CZ43" s="41"/>
      <c r="DA43" s="41"/>
      <c r="DB43" s="41"/>
      <c r="DC43" s="41"/>
      <c r="DD43" s="41"/>
      <c r="DE43" s="41"/>
      <c r="DF43" s="41"/>
      <c r="DG43" s="41"/>
      <c r="DH43" s="36">
        <f>SUM(CQ43:DG43)</f>
        <v>0</v>
      </c>
      <c r="DI43" s="36">
        <f>SUM(CK43,CL43,CP43,DH43)</f>
        <v>0</v>
      </c>
      <c r="DJ43" s="67">
        <f aca="true" t="shared" si="30" ref="DJ43:DJ67">IF(DI43=0,"",DI43/$DI$67)</f>
      </c>
    </row>
    <row r="44" spans="1:115" ht="15.75" customHeight="1">
      <c r="A44" s="42">
        <v>12</v>
      </c>
      <c r="B44" s="15" t="s">
        <v>50</v>
      </c>
      <c r="C44" s="1"/>
      <c r="D44" s="41">
        <v>325</v>
      </c>
      <c r="E44" s="41">
        <v>425</v>
      </c>
      <c r="F44" s="41"/>
      <c r="G44" s="41">
        <v>3.5</v>
      </c>
      <c r="H44" s="41">
        <v>5</v>
      </c>
      <c r="I44" s="41">
        <v>154.338</v>
      </c>
      <c r="J44" s="41"/>
      <c r="K44" s="41">
        <v>75</v>
      </c>
      <c r="L44" s="41">
        <v>75</v>
      </c>
      <c r="M44" s="41">
        <v>75</v>
      </c>
      <c r="N44" s="41">
        <v>75</v>
      </c>
      <c r="O44" s="36">
        <f>SUM(D44:N44)</f>
        <v>1212.838</v>
      </c>
      <c r="P44" s="36"/>
      <c r="Q44" s="41"/>
      <c r="R44" s="41">
        <v>10</v>
      </c>
      <c r="S44" s="41">
        <v>10</v>
      </c>
      <c r="T44" s="36">
        <f>SUM(Q44:S44)</f>
        <v>20</v>
      </c>
      <c r="U44" s="41"/>
      <c r="V44" s="41"/>
      <c r="W44" s="41"/>
      <c r="X44" s="41"/>
      <c r="Y44" s="41"/>
      <c r="Z44" s="36">
        <f>SUM(U44:Y44)</f>
        <v>0</v>
      </c>
      <c r="AA44" s="36">
        <f>SUM(O44,P44,T44,Z44)</f>
        <v>1232.838</v>
      </c>
      <c r="AB44" s="67">
        <f t="shared" si="26"/>
        <v>0.2939508571839076</v>
      </c>
      <c r="AC44" s="35"/>
      <c r="AD44" s="41">
        <v>214.1</v>
      </c>
      <c r="AE44" s="41">
        <v>268.8</v>
      </c>
      <c r="AF44" s="41">
        <v>283.1</v>
      </c>
      <c r="AG44" s="41">
        <v>225.6</v>
      </c>
      <c r="AH44" s="41">
        <v>245</v>
      </c>
      <c r="AI44" s="36">
        <f>SUM(AD44:AH44)</f>
        <v>1236.6</v>
      </c>
      <c r="AJ44" s="41">
        <v>3.137866</v>
      </c>
      <c r="AK44" s="41">
        <v>8.474612</v>
      </c>
      <c r="AL44" s="41">
        <v>15.00589612</v>
      </c>
      <c r="AM44" s="41">
        <v>8.75716755</v>
      </c>
      <c r="AN44" s="41">
        <v>14.624458229999998</v>
      </c>
      <c r="AO44" s="36">
        <f>SUM(AJ44:AN44)</f>
        <v>49.99999989999999</v>
      </c>
      <c r="AP44" s="41">
        <v>10</v>
      </c>
      <c r="AQ44" s="41">
        <v>10</v>
      </c>
      <c r="AR44" s="41">
        <v>10</v>
      </c>
      <c r="AS44" s="41">
        <v>0</v>
      </c>
      <c r="AT44" s="41">
        <v>0</v>
      </c>
      <c r="AU44" s="36">
        <f>SUM(AP44:AT44)</f>
        <v>30</v>
      </c>
      <c r="AV44" s="41"/>
      <c r="AW44" s="41"/>
      <c r="AX44" s="41"/>
      <c r="AY44" s="41"/>
      <c r="AZ44" s="41"/>
      <c r="BA44" s="36">
        <f>SUM(AV44:AZ44)</f>
        <v>0</v>
      </c>
      <c r="BB44" s="36">
        <f>SUM(AI44,AO44,AU44,BA44)</f>
        <v>1316.5999998999998</v>
      </c>
      <c r="BC44" s="67">
        <f t="shared" si="27"/>
        <v>0.17711732084155835</v>
      </c>
      <c r="BD44" s="35"/>
      <c r="BE44" s="41">
        <v>260</v>
      </c>
      <c r="BF44" s="41">
        <v>300</v>
      </c>
      <c r="BG44" s="41">
        <v>325</v>
      </c>
      <c r="BH44" s="41">
        <v>300</v>
      </c>
      <c r="BI44" s="41">
        <v>290</v>
      </c>
      <c r="BJ44" s="41">
        <v>0</v>
      </c>
      <c r="BK44" s="36">
        <f>SUM(BE44:BJ44)</f>
        <v>1475</v>
      </c>
      <c r="BL44" s="41">
        <v>20.000000000000004</v>
      </c>
      <c r="BM44" s="41">
        <v>20.00000000000001</v>
      </c>
      <c r="BN44" s="41">
        <v>14.999999999999996</v>
      </c>
      <c r="BO44" s="41">
        <v>15</v>
      </c>
      <c r="BP44" s="41">
        <v>5</v>
      </c>
      <c r="BQ44" s="41"/>
      <c r="BR44" s="36">
        <f>SUM(BL44:BQ44)</f>
        <v>75.00000000000001</v>
      </c>
      <c r="BS44" s="41">
        <v>0</v>
      </c>
      <c r="BT44" s="41">
        <v>0</v>
      </c>
      <c r="BU44" s="41">
        <v>0</v>
      </c>
      <c r="BV44" s="41">
        <v>0</v>
      </c>
      <c r="BW44" s="41">
        <v>0</v>
      </c>
      <c r="BX44" s="36">
        <f>SUM(BS44:BW44)</f>
        <v>0</v>
      </c>
      <c r="BY44" s="41"/>
      <c r="BZ44" s="41"/>
      <c r="CA44" s="41"/>
      <c r="CB44" s="41"/>
      <c r="CC44" s="41"/>
      <c r="CD44" s="36">
        <f>SUM(BY44:CC44)</f>
        <v>0</v>
      </c>
      <c r="CE44" s="36">
        <f>SUM(BK44,BR44,BX44,CD44)</f>
        <v>1550</v>
      </c>
      <c r="CF44" s="67">
        <f t="shared" si="28"/>
        <v>0.16674199045021465</v>
      </c>
      <c r="CG44" s="35"/>
      <c r="CH44" s="41"/>
      <c r="CI44" s="41"/>
      <c r="CJ44" s="41"/>
      <c r="CK44" s="36">
        <f t="shared" si="29"/>
        <v>0</v>
      </c>
      <c r="CL44" s="36"/>
      <c r="CM44" s="41"/>
      <c r="CN44" s="41"/>
      <c r="CO44" s="41"/>
      <c r="CP44" s="36">
        <f>SUM(CM44:CO44)</f>
        <v>0</v>
      </c>
      <c r="CQ44" s="41"/>
      <c r="CR44" s="41"/>
      <c r="CS44" s="41"/>
      <c r="CT44" s="41"/>
      <c r="CU44" s="41"/>
      <c r="CV44" s="41"/>
      <c r="CW44" s="41"/>
      <c r="CX44" s="41"/>
      <c r="CY44" s="41"/>
      <c r="CZ44" s="41"/>
      <c r="DA44" s="41"/>
      <c r="DB44" s="41"/>
      <c r="DC44" s="41"/>
      <c r="DD44" s="41"/>
      <c r="DE44" s="41"/>
      <c r="DF44" s="41"/>
      <c r="DG44" s="41"/>
      <c r="DH44" s="36">
        <f aca="true" t="shared" si="31" ref="DH44:DH63">SUM(CQ44:DG44)</f>
        <v>0</v>
      </c>
      <c r="DI44" s="36">
        <f>SUM(CK44,CL44,CP44,DH44)</f>
        <v>0</v>
      </c>
      <c r="DJ44" s="67">
        <f t="shared" si="30"/>
      </c>
      <c r="DK44" s="32"/>
    </row>
    <row r="45" spans="1:114" s="32" customFormat="1" ht="31.5" customHeight="1">
      <c r="A45" s="42"/>
      <c r="B45" s="15" t="s">
        <v>51</v>
      </c>
      <c r="C45" s="1"/>
      <c r="D45" s="41"/>
      <c r="E45" s="41"/>
      <c r="F45" s="41"/>
      <c r="G45" s="41"/>
      <c r="H45" s="41"/>
      <c r="I45" s="41"/>
      <c r="J45" s="41"/>
      <c r="K45" s="41"/>
      <c r="L45" s="41"/>
      <c r="M45" s="41"/>
      <c r="N45" s="41"/>
      <c r="O45" s="36">
        <f>SUM(D45:N45)</f>
        <v>0</v>
      </c>
      <c r="P45" s="36"/>
      <c r="Q45" s="41"/>
      <c r="R45" s="41"/>
      <c r="S45" s="41"/>
      <c r="T45" s="36">
        <f>SUM(Q45:S45)</f>
        <v>0</v>
      </c>
      <c r="U45" s="41"/>
      <c r="V45" s="41"/>
      <c r="W45" s="41"/>
      <c r="X45" s="41"/>
      <c r="Y45" s="41"/>
      <c r="Z45" s="36">
        <f>SUM(U45:Y45)</f>
        <v>0</v>
      </c>
      <c r="AA45" s="36">
        <f>SUM(O45,P45,T45,Z45)</f>
        <v>0</v>
      </c>
      <c r="AB45" s="67">
        <f t="shared" si="26"/>
      </c>
      <c r="AC45" s="35"/>
      <c r="AD45" s="41">
        <v>14.0776075</v>
      </c>
      <c r="AE45" s="41">
        <v>8.8254855</v>
      </c>
      <c r="AF45" s="41">
        <v>10.096907</v>
      </c>
      <c r="AG45" s="41"/>
      <c r="AH45" s="41"/>
      <c r="AI45" s="36">
        <f>SUM(AD45:AH45)</f>
        <v>33</v>
      </c>
      <c r="AJ45" s="41"/>
      <c r="AK45" s="41"/>
      <c r="AL45" s="41"/>
      <c r="AM45" s="41"/>
      <c r="AN45" s="41"/>
      <c r="AO45" s="36">
        <f>SUM(AJ45:AN45)</f>
        <v>0</v>
      </c>
      <c r="AP45" s="41"/>
      <c r="AQ45" s="41"/>
      <c r="AR45" s="41"/>
      <c r="AS45" s="41"/>
      <c r="AT45" s="41"/>
      <c r="AU45" s="36">
        <f>SUM(AP45:AT45)</f>
        <v>0</v>
      </c>
      <c r="AV45" s="41"/>
      <c r="AW45" s="41"/>
      <c r="AX45" s="41"/>
      <c r="AY45" s="41"/>
      <c r="AZ45" s="41"/>
      <c r="BA45" s="36">
        <f>SUM(AV45:AZ45)</f>
        <v>0</v>
      </c>
      <c r="BB45" s="36">
        <f>SUM(AI45,AO45,AU45,BA45)</f>
        <v>33</v>
      </c>
      <c r="BC45" s="67">
        <f t="shared" si="27"/>
        <v>0.0044393677565056685</v>
      </c>
      <c r="BD45" s="35"/>
      <c r="BE45" s="41"/>
      <c r="BF45" s="41"/>
      <c r="BG45" s="41"/>
      <c r="BH45" s="41"/>
      <c r="BI45" s="41"/>
      <c r="BJ45" s="41">
        <v>5</v>
      </c>
      <c r="BK45" s="36">
        <f>SUM(BE45:BJ45)</f>
        <v>5</v>
      </c>
      <c r="BL45" s="41"/>
      <c r="BM45" s="41"/>
      <c r="BN45" s="41"/>
      <c r="BO45" s="41"/>
      <c r="BP45" s="41"/>
      <c r="BQ45" s="41"/>
      <c r="BR45" s="36">
        <f>SUM(BL45:BQ45)</f>
        <v>0</v>
      </c>
      <c r="BS45" s="41"/>
      <c r="BT45" s="41"/>
      <c r="BU45" s="41"/>
      <c r="BV45" s="41"/>
      <c r="BW45" s="41"/>
      <c r="BX45" s="36">
        <f>SUM(BS45:BW45)</f>
        <v>0</v>
      </c>
      <c r="BY45" s="41"/>
      <c r="BZ45" s="41"/>
      <c r="CA45" s="41"/>
      <c r="CB45" s="41"/>
      <c r="CC45" s="41"/>
      <c r="CD45" s="36">
        <f>SUM(BY45:CC45)</f>
        <v>0</v>
      </c>
      <c r="CE45" s="36">
        <f>SUM(BK45,BR45,BX45,CD45)</f>
        <v>5</v>
      </c>
      <c r="CF45" s="67">
        <f t="shared" si="28"/>
        <v>0.0005378773885490795</v>
      </c>
      <c r="CG45" s="35"/>
      <c r="CH45" s="41"/>
      <c r="CI45" s="41"/>
      <c r="CJ45" s="41"/>
      <c r="CK45" s="36">
        <f t="shared" si="29"/>
        <v>0</v>
      </c>
      <c r="CL45" s="36"/>
      <c r="CM45" s="41"/>
      <c r="CN45" s="41"/>
      <c r="CO45" s="41"/>
      <c r="CP45" s="36">
        <f>SUM(CM45:CO45)</f>
        <v>0</v>
      </c>
      <c r="CQ45" s="41"/>
      <c r="CR45" s="41"/>
      <c r="CS45" s="41"/>
      <c r="CT45" s="41"/>
      <c r="CU45" s="41"/>
      <c r="CV45" s="41"/>
      <c r="CW45" s="41"/>
      <c r="CX45" s="41"/>
      <c r="CY45" s="41"/>
      <c r="CZ45" s="41"/>
      <c r="DA45" s="41"/>
      <c r="DB45" s="41"/>
      <c r="DC45" s="41"/>
      <c r="DD45" s="41"/>
      <c r="DE45" s="41"/>
      <c r="DF45" s="41"/>
      <c r="DG45" s="41"/>
      <c r="DH45" s="36">
        <f t="shared" si="31"/>
        <v>0</v>
      </c>
      <c r="DI45" s="36">
        <f>SUM(CK45,CL45,CP45,DH45)</f>
        <v>0</v>
      </c>
      <c r="DJ45" s="67">
        <f t="shared" si="30"/>
      </c>
    </row>
    <row r="46" spans="2:114" s="32" customFormat="1" ht="19.5" customHeight="1">
      <c r="B46" s="62" t="s">
        <v>52</v>
      </c>
      <c r="C46" s="1"/>
      <c r="D46" s="55">
        <f aca="true" t="shared" si="32" ref="D46:AA46">SUM(D43:D45)</f>
        <v>325</v>
      </c>
      <c r="E46" s="55">
        <f t="shared" si="32"/>
        <v>425</v>
      </c>
      <c r="F46" s="55">
        <f t="shared" si="32"/>
        <v>0</v>
      </c>
      <c r="G46" s="55">
        <f t="shared" si="32"/>
        <v>3.5</v>
      </c>
      <c r="H46" s="55">
        <f t="shared" si="32"/>
        <v>5</v>
      </c>
      <c r="I46" s="55">
        <f t="shared" si="32"/>
        <v>154.338</v>
      </c>
      <c r="J46" s="55">
        <f t="shared" si="32"/>
        <v>0</v>
      </c>
      <c r="K46" s="55">
        <f t="shared" si="32"/>
        <v>75</v>
      </c>
      <c r="L46" s="55">
        <f t="shared" si="32"/>
        <v>75</v>
      </c>
      <c r="M46" s="55">
        <f t="shared" si="32"/>
        <v>75</v>
      </c>
      <c r="N46" s="55">
        <f t="shared" si="32"/>
        <v>75</v>
      </c>
      <c r="O46" s="56">
        <f t="shared" si="32"/>
        <v>1212.838</v>
      </c>
      <c r="P46" s="56">
        <f t="shared" si="32"/>
        <v>0</v>
      </c>
      <c r="Q46" s="55">
        <f t="shared" si="32"/>
        <v>0</v>
      </c>
      <c r="R46" s="55">
        <f t="shared" si="32"/>
        <v>10</v>
      </c>
      <c r="S46" s="55">
        <f t="shared" si="32"/>
        <v>10</v>
      </c>
      <c r="T46" s="56">
        <f t="shared" si="32"/>
        <v>20</v>
      </c>
      <c r="U46" s="55">
        <f t="shared" si="32"/>
        <v>0</v>
      </c>
      <c r="V46" s="55">
        <f t="shared" si="32"/>
        <v>0</v>
      </c>
      <c r="W46" s="55">
        <f t="shared" si="32"/>
        <v>0</v>
      </c>
      <c r="X46" s="55">
        <f t="shared" si="32"/>
        <v>0</v>
      </c>
      <c r="Y46" s="55">
        <f t="shared" si="32"/>
        <v>0</v>
      </c>
      <c r="Z46" s="56">
        <f t="shared" si="32"/>
        <v>0</v>
      </c>
      <c r="AA46" s="56">
        <f t="shared" si="32"/>
        <v>1232.838</v>
      </c>
      <c r="AB46" s="70">
        <f t="shared" si="26"/>
        <v>0.2939508571839076</v>
      </c>
      <c r="AC46" s="35"/>
      <c r="AD46" s="55">
        <f aca="true" t="shared" si="33" ref="AD46:BB46">SUM(AD43:AD45)</f>
        <v>228.1776075</v>
      </c>
      <c r="AE46" s="55">
        <f t="shared" si="33"/>
        <v>277.6254855</v>
      </c>
      <c r="AF46" s="55">
        <f t="shared" si="33"/>
        <v>293.196907</v>
      </c>
      <c r="AG46" s="55">
        <f t="shared" si="33"/>
        <v>225.6</v>
      </c>
      <c r="AH46" s="55">
        <f t="shared" si="33"/>
        <v>245</v>
      </c>
      <c r="AI46" s="56">
        <f t="shared" si="33"/>
        <v>1269.6</v>
      </c>
      <c r="AJ46" s="55">
        <f t="shared" si="33"/>
        <v>3.137866</v>
      </c>
      <c r="AK46" s="55">
        <f t="shared" si="33"/>
        <v>8.474612</v>
      </c>
      <c r="AL46" s="55">
        <f t="shared" si="33"/>
        <v>15.00589612</v>
      </c>
      <c r="AM46" s="55">
        <f t="shared" si="33"/>
        <v>8.75716755</v>
      </c>
      <c r="AN46" s="55">
        <f t="shared" si="33"/>
        <v>14.624458229999998</v>
      </c>
      <c r="AO46" s="56">
        <f t="shared" si="33"/>
        <v>49.99999989999999</v>
      </c>
      <c r="AP46" s="55">
        <f t="shared" si="33"/>
        <v>10</v>
      </c>
      <c r="AQ46" s="55">
        <f t="shared" si="33"/>
        <v>10</v>
      </c>
      <c r="AR46" s="55">
        <f t="shared" si="33"/>
        <v>10</v>
      </c>
      <c r="AS46" s="55">
        <f t="shared" si="33"/>
        <v>0</v>
      </c>
      <c r="AT46" s="55">
        <f t="shared" si="33"/>
        <v>0</v>
      </c>
      <c r="AU46" s="56">
        <f t="shared" si="33"/>
        <v>30</v>
      </c>
      <c r="AV46" s="55">
        <f t="shared" si="33"/>
        <v>0</v>
      </c>
      <c r="AW46" s="55">
        <f t="shared" si="33"/>
        <v>0</v>
      </c>
      <c r="AX46" s="55">
        <f t="shared" si="33"/>
        <v>0</v>
      </c>
      <c r="AY46" s="55">
        <f t="shared" si="33"/>
        <v>0</v>
      </c>
      <c r="AZ46" s="55">
        <f t="shared" si="33"/>
        <v>0</v>
      </c>
      <c r="BA46" s="56">
        <f t="shared" si="33"/>
        <v>0</v>
      </c>
      <c r="BB46" s="56">
        <f t="shared" si="33"/>
        <v>1349.5999998999998</v>
      </c>
      <c r="BC46" s="70">
        <f t="shared" si="27"/>
        <v>0.181556688598064</v>
      </c>
      <c r="BD46" s="35"/>
      <c r="BE46" s="55">
        <f aca="true" t="shared" si="34" ref="BE46:CE46">SUM(BE43:BE45)</f>
        <v>260.2012</v>
      </c>
      <c r="BF46" s="55">
        <f t="shared" si="34"/>
        <v>300.2012</v>
      </c>
      <c r="BG46" s="55">
        <f t="shared" si="34"/>
        <v>325.2012</v>
      </c>
      <c r="BH46" s="55">
        <f t="shared" si="34"/>
        <v>300.2012</v>
      </c>
      <c r="BI46" s="55">
        <f t="shared" si="34"/>
        <v>290.2012</v>
      </c>
      <c r="BJ46" s="55">
        <f t="shared" si="34"/>
        <v>5</v>
      </c>
      <c r="BK46" s="56">
        <f t="shared" si="34"/>
        <v>1481.006</v>
      </c>
      <c r="BL46" s="55">
        <f t="shared" si="34"/>
        <v>20.000000000000004</v>
      </c>
      <c r="BM46" s="55">
        <f t="shared" si="34"/>
        <v>20.00000000000001</v>
      </c>
      <c r="BN46" s="55">
        <f t="shared" si="34"/>
        <v>14.999999999999996</v>
      </c>
      <c r="BO46" s="55">
        <f t="shared" si="34"/>
        <v>15</v>
      </c>
      <c r="BP46" s="55">
        <f t="shared" si="34"/>
        <v>5</v>
      </c>
      <c r="BQ46" s="55">
        <f t="shared" si="34"/>
        <v>0</v>
      </c>
      <c r="BR46" s="56">
        <f t="shared" si="34"/>
        <v>75.00000000000001</v>
      </c>
      <c r="BS46" s="55">
        <f t="shared" si="34"/>
        <v>0</v>
      </c>
      <c r="BT46" s="55">
        <f t="shared" si="34"/>
        <v>0</v>
      </c>
      <c r="BU46" s="55">
        <f t="shared" si="34"/>
        <v>0</v>
      </c>
      <c r="BV46" s="55">
        <f t="shared" si="34"/>
        <v>0</v>
      </c>
      <c r="BW46" s="55">
        <f t="shared" si="34"/>
        <v>0</v>
      </c>
      <c r="BX46" s="56">
        <f t="shared" si="34"/>
        <v>0</v>
      </c>
      <c r="BY46" s="55">
        <f t="shared" si="34"/>
        <v>0</v>
      </c>
      <c r="BZ46" s="55">
        <f t="shared" si="34"/>
        <v>0</v>
      </c>
      <c r="CA46" s="55">
        <f t="shared" si="34"/>
        <v>0</v>
      </c>
      <c r="CB46" s="55">
        <f t="shared" si="34"/>
        <v>0</v>
      </c>
      <c r="CC46" s="55">
        <f t="shared" si="34"/>
        <v>0</v>
      </c>
      <c r="CD46" s="56">
        <f t="shared" si="34"/>
        <v>0</v>
      </c>
      <c r="CE46" s="56">
        <f t="shared" si="34"/>
        <v>1556.006</v>
      </c>
      <c r="CF46" s="70">
        <f t="shared" si="28"/>
        <v>0.16738808876933983</v>
      </c>
      <c r="CG46" s="35"/>
      <c r="CH46" s="55">
        <f aca="true" t="shared" si="35" ref="CH46:DI46">SUM(CH43:CH45)</f>
        <v>0</v>
      </c>
      <c r="CI46" s="55">
        <f>SUM(CI43:CI45)</f>
        <v>0</v>
      </c>
      <c r="CJ46" s="55">
        <f>SUM(CJ43:CJ45)</f>
        <v>0</v>
      </c>
      <c r="CK46" s="56">
        <f t="shared" si="35"/>
        <v>0</v>
      </c>
      <c r="CL46" s="56">
        <f t="shared" si="35"/>
        <v>0</v>
      </c>
      <c r="CM46" s="55">
        <f t="shared" si="35"/>
        <v>0</v>
      </c>
      <c r="CN46" s="55">
        <f t="shared" si="35"/>
        <v>0</v>
      </c>
      <c r="CO46" s="55">
        <f t="shared" si="35"/>
        <v>0</v>
      </c>
      <c r="CP46" s="56">
        <f t="shared" si="35"/>
        <v>0</v>
      </c>
      <c r="CQ46" s="55">
        <f t="shared" si="35"/>
        <v>0</v>
      </c>
      <c r="CR46" s="55">
        <f t="shared" si="35"/>
        <v>0</v>
      </c>
      <c r="CS46" s="55">
        <f t="shared" si="35"/>
        <v>0</v>
      </c>
      <c r="CT46" s="55">
        <f t="shared" si="35"/>
        <v>0</v>
      </c>
      <c r="CU46" s="55">
        <f t="shared" si="35"/>
        <v>0</v>
      </c>
      <c r="CV46" s="55">
        <f t="shared" si="35"/>
        <v>0</v>
      </c>
      <c r="CW46" s="55">
        <f t="shared" si="35"/>
        <v>0</v>
      </c>
      <c r="CX46" s="55">
        <f t="shared" si="35"/>
        <v>0</v>
      </c>
      <c r="CY46" s="55">
        <f t="shared" si="35"/>
        <v>0</v>
      </c>
      <c r="CZ46" s="55">
        <f t="shared" si="35"/>
        <v>0</v>
      </c>
      <c r="DA46" s="55">
        <f t="shared" si="35"/>
        <v>0</v>
      </c>
      <c r="DB46" s="55">
        <f t="shared" si="35"/>
        <v>0</v>
      </c>
      <c r="DC46" s="55">
        <f t="shared" si="35"/>
        <v>0</v>
      </c>
      <c r="DD46" s="55">
        <f t="shared" si="35"/>
        <v>0</v>
      </c>
      <c r="DE46" s="55">
        <f t="shared" si="35"/>
        <v>0</v>
      </c>
      <c r="DF46" s="55">
        <f t="shared" si="35"/>
        <v>0</v>
      </c>
      <c r="DG46" s="55">
        <f t="shared" si="35"/>
        <v>0</v>
      </c>
      <c r="DH46" s="56">
        <f t="shared" si="35"/>
        <v>0</v>
      </c>
      <c r="DI46" s="56">
        <f t="shared" si="35"/>
        <v>0</v>
      </c>
      <c r="DJ46" s="70">
        <f t="shared" si="30"/>
      </c>
    </row>
    <row r="47" spans="1:114" s="32" customFormat="1" ht="15.75" customHeight="1">
      <c r="A47" s="42"/>
      <c r="B47" s="15" t="s">
        <v>151</v>
      </c>
      <c r="C47" s="1"/>
      <c r="D47" s="41"/>
      <c r="E47" s="41"/>
      <c r="F47" s="41"/>
      <c r="G47" s="41"/>
      <c r="H47" s="41"/>
      <c r="I47" s="41"/>
      <c r="J47" s="41"/>
      <c r="K47" s="41"/>
      <c r="L47" s="41"/>
      <c r="M47" s="41"/>
      <c r="N47" s="41"/>
      <c r="O47" s="34">
        <f>SUM(D47:N47)</f>
        <v>0</v>
      </c>
      <c r="P47" s="36"/>
      <c r="Q47" s="41"/>
      <c r="R47" s="41"/>
      <c r="S47" s="41"/>
      <c r="T47" s="34">
        <f>SUM(Q47:S47)</f>
        <v>0</v>
      </c>
      <c r="U47" s="41"/>
      <c r="V47" s="41"/>
      <c r="W47" s="41"/>
      <c r="X47" s="41"/>
      <c r="Y47" s="41"/>
      <c r="Z47" s="34">
        <f>SUM(U47:Y47)</f>
        <v>0</v>
      </c>
      <c r="AA47" s="34">
        <f>SUM(O47,P47,T47,Z47)</f>
        <v>0</v>
      </c>
      <c r="AB47" s="69">
        <f t="shared" si="26"/>
      </c>
      <c r="AC47" s="35"/>
      <c r="AD47" s="41"/>
      <c r="AE47" s="41"/>
      <c r="AF47" s="41"/>
      <c r="AG47" s="41"/>
      <c r="AH47" s="41"/>
      <c r="AI47" s="34">
        <f>SUM(AD47:AH47)</f>
        <v>0</v>
      </c>
      <c r="AJ47" s="41"/>
      <c r="AK47" s="41"/>
      <c r="AL47" s="41"/>
      <c r="AM47" s="41"/>
      <c r="AN47" s="41"/>
      <c r="AO47" s="34">
        <f>SUM(AJ47:AN47)</f>
        <v>0</v>
      </c>
      <c r="AP47" s="41"/>
      <c r="AQ47" s="41"/>
      <c r="AR47" s="41"/>
      <c r="AS47" s="41"/>
      <c r="AT47" s="41"/>
      <c r="AU47" s="34">
        <f>SUM(AP47:AT47)</f>
        <v>0</v>
      </c>
      <c r="AV47" s="41"/>
      <c r="AW47" s="41"/>
      <c r="AX47" s="41"/>
      <c r="AY47" s="41"/>
      <c r="AZ47" s="41"/>
      <c r="BA47" s="34">
        <f>SUM(AV47:AZ47)</f>
        <v>0</v>
      </c>
      <c r="BB47" s="34">
        <f>SUM(AI47,AO47,AU47,BA47)</f>
        <v>0</v>
      </c>
      <c r="BC47" s="69">
        <f t="shared" si="27"/>
      </c>
      <c r="BD47" s="35"/>
      <c r="BE47" s="41"/>
      <c r="BF47" s="41"/>
      <c r="BG47" s="41">
        <v>0.35</v>
      </c>
      <c r="BH47" s="41">
        <v>0.35</v>
      </c>
      <c r="BI47" s="41">
        <v>0.35</v>
      </c>
      <c r="BJ47" s="41"/>
      <c r="BK47" s="34">
        <f>SUM(BE47:BJ47)</f>
        <v>1.0499999999999998</v>
      </c>
      <c r="BL47" s="41"/>
      <c r="BM47" s="41"/>
      <c r="BN47" s="41"/>
      <c r="BO47" s="41"/>
      <c r="BP47" s="41"/>
      <c r="BQ47" s="41"/>
      <c r="BR47" s="34">
        <f>SUM(BL47:BQ47)</f>
        <v>0</v>
      </c>
      <c r="BS47" s="41"/>
      <c r="BT47" s="41"/>
      <c r="BU47" s="41"/>
      <c r="BV47" s="41"/>
      <c r="BW47" s="41"/>
      <c r="BX47" s="34">
        <f>SUM(BS47:BW47)</f>
        <v>0</v>
      </c>
      <c r="BY47" s="41"/>
      <c r="BZ47" s="41"/>
      <c r="CA47" s="41"/>
      <c r="CB47" s="41"/>
      <c r="CC47" s="41"/>
      <c r="CD47" s="34">
        <f>SUM(BY47:CC47)</f>
        <v>0</v>
      </c>
      <c r="CE47" s="34">
        <f>SUM(BK47,BR47,BX47,CD47)</f>
        <v>1.0499999999999998</v>
      </c>
      <c r="CF47" s="69">
        <f t="shared" si="28"/>
        <v>0.00011295425159530668</v>
      </c>
      <c r="CG47" s="35"/>
      <c r="CH47" s="41"/>
      <c r="CI47" s="41"/>
      <c r="CJ47" s="41"/>
      <c r="CK47" s="36">
        <f>SUM(CH47:CJ47)</f>
        <v>0</v>
      </c>
      <c r="CL47" s="36"/>
      <c r="CM47" s="41"/>
      <c r="CN47" s="41"/>
      <c r="CO47" s="41"/>
      <c r="CP47" s="34">
        <f>SUM(CM47:CO47)</f>
        <v>0</v>
      </c>
      <c r="CQ47" s="41"/>
      <c r="CR47" s="41"/>
      <c r="CS47" s="41"/>
      <c r="CT47" s="41"/>
      <c r="CU47" s="41"/>
      <c r="CV47" s="41"/>
      <c r="CW47" s="41"/>
      <c r="CX47" s="41"/>
      <c r="CY47" s="41"/>
      <c r="CZ47" s="41"/>
      <c r="DA47" s="41"/>
      <c r="DB47" s="41"/>
      <c r="DC47" s="41"/>
      <c r="DD47" s="41"/>
      <c r="DE47" s="41"/>
      <c r="DF47" s="41"/>
      <c r="DG47" s="41"/>
      <c r="DH47" s="34">
        <f>SUM(CQ47:DG47)</f>
        <v>0</v>
      </c>
      <c r="DI47" s="36">
        <f>SUM(CK47,CL47,CP47,DH47)</f>
        <v>0</v>
      </c>
      <c r="DJ47" s="69">
        <f t="shared" si="30"/>
      </c>
    </row>
    <row r="48" spans="1:114" s="32" customFormat="1" ht="15.75" customHeight="1">
      <c r="A48" s="42">
        <v>13</v>
      </c>
      <c r="B48" s="15" t="s">
        <v>53</v>
      </c>
      <c r="C48" s="1"/>
      <c r="D48" s="41"/>
      <c r="E48" s="41"/>
      <c r="F48" s="41"/>
      <c r="G48" s="41"/>
      <c r="H48" s="41"/>
      <c r="I48" s="41"/>
      <c r="J48" s="41"/>
      <c r="K48" s="41"/>
      <c r="L48" s="41"/>
      <c r="M48" s="41"/>
      <c r="N48" s="41"/>
      <c r="O48" s="34">
        <f>SUM(D48:N48)</f>
        <v>0</v>
      </c>
      <c r="P48" s="36"/>
      <c r="Q48" s="41"/>
      <c r="R48" s="41"/>
      <c r="S48" s="41"/>
      <c r="T48" s="34">
        <f>SUM(Q48:S48)</f>
        <v>0</v>
      </c>
      <c r="U48" s="41"/>
      <c r="V48" s="41"/>
      <c r="W48" s="41"/>
      <c r="X48" s="41"/>
      <c r="Y48" s="41"/>
      <c r="Z48" s="34">
        <f>SUM(U48:Y48)</f>
        <v>0</v>
      </c>
      <c r="AA48" s="34">
        <f>SUM(O48,P48,T48,Z48)</f>
        <v>0</v>
      </c>
      <c r="AB48" s="69">
        <f t="shared" si="26"/>
      </c>
      <c r="AC48" s="35"/>
      <c r="AD48" s="41"/>
      <c r="AE48" s="41"/>
      <c r="AF48" s="41"/>
      <c r="AG48" s="41"/>
      <c r="AH48" s="41"/>
      <c r="AI48" s="34">
        <f>SUM(AD48:AH48)</f>
        <v>0</v>
      </c>
      <c r="AJ48" s="41"/>
      <c r="AK48" s="41"/>
      <c r="AL48" s="41"/>
      <c r="AM48" s="41"/>
      <c r="AN48" s="41"/>
      <c r="AO48" s="34">
        <f>SUM(AJ48:AN48)</f>
        <v>0</v>
      </c>
      <c r="AP48" s="41"/>
      <c r="AQ48" s="41"/>
      <c r="AR48" s="41"/>
      <c r="AS48" s="41"/>
      <c r="AT48" s="41"/>
      <c r="AU48" s="34">
        <f>SUM(AP48:AT48)</f>
        <v>0</v>
      </c>
      <c r="AV48" s="41"/>
      <c r="AW48" s="41"/>
      <c r="AX48" s="41"/>
      <c r="AY48" s="41"/>
      <c r="AZ48" s="41"/>
      <c r="BA48" s="34">
        <f>SUM(AV48:AZ48)</f>
        <v>0</v>
      </c>
      <c r="BB48" s="34">
        <f>SUM(AI48,AO48,AU48,BA48)</f>
        <v>0</v>
      </c>
      <c r="BC48" s="69">
        <f t="shared" si="27"/>
      </c>
      <c r="BD48" s="35"/>
      <c r="BE48" s="41"/>
      <c r="BF48" s="41"/>
      <c r="BG48" s="41"/>
      <c r="BH48" s="41"/>
      <c r="BI48" s="41"/>
      <c r="BJ48" s="41"/>
      <c r="BK48" s="34">
        <f>SUM(BE48:BJ48)</f>
        <v>0</v>
      </c>
      <c r="BL48" s="41"/>
      <c r="BM48" s="41"/>
      <c r="BN48" s="41">
        <v>1.5824719999999999</v>
      </c>
      <c r="BO48" s="41">
        <v>4.82363</v>
      </c>
      <c r="BP48" s="41">
        <v>2.593898</v>
      </c>
      <c r="BQ48" s="41"/>
      <c r="BR48" s="34">
        <f aca="true" t="shared" si="36" ref="BR48:BR63">SUM(BL48:BQ48)</f>
        <v>9</v>
      </c>
      <c r="BS48" s="41"/>
      <c r="BT48" s="41"/>
      <c r="BU48" s="41"/>
      <c r="BV48" s="41"/>
      <c r="BW48" s="41"/>
      <c r="BX48" s="34">
        <f>SUM(BS48:BW48)</f>
        <v>0</v>
      </c>
      <c r="BY48" s="41"/>
      <c r="BZ48" s="41"/>
      <c r="CA48" s="41"/>
      <c r="CB48" s="41"/>
      <c r="CC48" s="41"/>
      <c r="CD48" s="34">
        <f>SUM(BY48:CC48)</f>
        <v>0</v>
      </c>
      <c r="CE48" s="34">
        <f aca="true" t="shared" si="37" ref="CE48:CE63">SUM(BK48,BR48,BX48,CD48)</f>
        <v>9</v>
      </c>
      <c r="CF48" s="69">
        <f t="shared" si="28"/>
        <v>0.0009681792993883432</v>
      </c>
      <c r="CG48" s="35"/>
      <c r="CH48" s="41"/>
      <c r="CI48" s="41"/>
      <c r="CJ48" s="41"/>
      <c r="CK48" s="36">
        <f t="shared" si="29"/>
        <v>0</v>
      </c>
      <c r="CL48" s="36"/>
      <c r="CM48" s="41"/>
      <c r="CN48" s="41"/>
      <c r="CO48" s="41"/>
      <c r="CP48" s="34">
        <f>SUM(CM48:CO48)</f>
        <v>0</v>
      </c>
      <c r="CQ48" s="41"/>
      <c r="CR48" s="41"/>
      <c r="CS48" s="41"/>
      <c r="CT48" s="41"/>
      <c r="CU48" s="41"/>
      <c r="CV48" s="41"/>
      <c r="CW48" s="41"/>
      <c r="CX48" s="41"/>
      <c r="CY48" s="41"/>
      <c r="CZ48" s="41"/>
      <c r="DA48" s="41"/>
      <c r="DB48" s="41"/>
      <c r="DC48" s="41"/>
      <c r="DD48" s="41"/>
      <c r="DE48" s="41"/>
      <c r="DF48" s="41"/>
      <c r="DG48" s="41"/>
      <c r="DH48" s="34">
        <f>SUM(CQ48:DG48)</f>
        <v>0</v>
      </c>
      <c r="DI48" s="36">
        <f>SUM(CK48,CL48,CP48,DH48)</f>
        <v>0</v>
      </c>
      <c r="DJ48" s="69">
        <f t="shared" si="30"/>
      </c>
    </row>
    <row r="49" spans="1:115" s="7" customFormat="1" ht="15.75" customHeight="1">
      <c r="A49" s="42"/>
      <c r="B49" s="15" t="s">
        <v>54</v>
      </c>
      <c r="C49" s="1"/>
      <c r="D49" s="41"/>
      <c r="E49" s="41"/>
      <c r="F49" s="41"/>
      <c r="G49" s="41"/>
      <c r="H49" s="41"/>
      <c r="I49" s="41"/>
      <c r="J49" s="41"/>
      <c r="K49" s="41"/>
      <c r="L49" s="41"/>
      <c r="M49" s="41"/>
      <c r="N49" s="41"/>
      <c r="O49" s="34">
        <f aca="true" t="shared" si="38" ref="O49:O63">SUM(D49:N49)</f>
        <v>0</v>
      </c>
      <c r="P49" s="36"/>
      <c r="Q49" s="41"/>
      <c r="R49" s="41"/>
      <c r="S49" s="41"/>
      <c r="T49" s="34">
        <f aca="true" t="shared" si="39" ref="T49:T63">SUM(Q49:S49)</f>
        <v>0</v>
      </c>
      <c r="U49" s="41"/>
      <c r="V49" s="41"/>
      <c r="W49" s="41"/>
      <c r="X49" s="41"/>
      <c r="Y49" s="41"/>
      <c r="Z49" s="34">
        <f aca="true" t="shared" si="40" ref="Z49:Z63">SUM(U49:Y49)</f>
        <v>0</v>
      </c>
      <c r="AA49" s="34">
        <f aca="true" t="shared" si="41" ref="AA49:AA63">SUM(O49,P49,T49,Z49)</f>
        <v>0</v>
      </c>
      <c r="AB49" s="69">
        <f t="shared" si="26"/>
      </c>
      <c r="AC49" s="35"/>
      <c r="AD49" s="41"/>
      <c r="AE49" s="41"/>
      <c r="AF49" s="41"/>
      <c r="AG49" s="41"/>
      <c r="AH49" s="41"/>
      <c r="AI49" s="34">
        <f aca="true" t="shared" si="42" ref="AI49:AI63">SUM(AD49:AH49)</f>
        <v>0</v>
      </c>
      <c r="AJ49" s="41"/>
      <c r="AK49" s="41">
        <v>4.3</v>
      </c>
      <c r="AL49" s="41">
        <v>2.2</v>
      </c>
      <c r="AM49" s="41">
        <v>25.275399999999998</v>
      </c>
      <c r="AN49" s="41"/>
      <c r="AO49" s="34">
        <f aca="true" t="shared" si="43" ref="AO49:AO63">SUM(AJ49:AN49)</f>
        <v>31.775399999999998</v>
      </c>
      <c r="AP49" s="41"/>
      <c r="AQ49" s="41"/>
      <c r="AR49" s="41"/>
      <c r="AS49" s="41"/>
      <c r="AT49" s="41"/>
      <c r="AU49" s="34">
        <f aca="true" t="shared" si="44" ref="AU49:AU63">SUM(AP49:AT49)</f>
        <v>0</v>
      </c>
      <c r="AV49" s="41"/>
      <c r="AW49" s="41"/>
      <c r="AX49" s="41"/>
      <c r="AY49" s="41"/>
      <c r="AZ49" s="41"/>
      <c r="BA49" s="34">
        <f aca="true" t="shared" si="45" ref="BA49:BA63">SUM(AV49:AZ49)</f>
        <v>0</v>
      </c>
      <c r="BB49" s="34">
        <f aca="true" t="shared" si="46" ref="BB49:BB63">SUM(AI49,AO49,AU49,BA49)</f>
        <v>31.775399999999998</v>
      </c>
      <c r="BC49" s="69">
        <f t="shared" si="27"/>
        <v>0.004274626854850612</v>
      </c>
      <c r="BD49" s="35"/>
      <c r="BE49" s="41"/>
      <c r="BF49" s="41"/>
      <c r="BG49" s="41"/>
      <c r="BH49" s="41"/>
      <c r="BI49" s="41"/>
      <c r="BJ49" s="41"/>
      <c r="BK49" s="34">
        <f aca="true" t="shared" si="47" ref="BK49:BK63">SUM(BE49:BJ49)</f>
        <v>0</v>
      </c>
      <c r="BL49" s="41"/>
      <c r="BM49" s="41"/>
      <c r="BN49" s="41"/>
      <c r="BO49" s="41"/>
      <c r="BP49" s="41"/>
      <c r="BQ49" s="41"/>
      <c r="BR49" s="34">
        <f t="shared" si="36"/>
        <v>0</v>
      </c>
      <c r="BS49" s="41"/>
      <c r="BT49" s="41"/>
      <c r="BU49" s="41"/>
      <c r="BV49" s="41"/>
      <c r="BW49" s="41"/>
      <c r="BX49" s="34">
        <f aca="true" t="shared" si="48" ref="BX49:BX63">SUM(BS49:BW49)</f>
        <v>0</v>
      </c>
      <c r="BY49" s="41"/>
      <c r="BZ49" s="41"/>
      <c r="CA49" s="41"/>
      <c r="CB49" s="41"/>
      <c r="CC49" s="41"/>
      <c r="CD49" s="34">
        <f aca="true" t="shared" si="49" ref="CD49:CD63">SUM(BY49:CC49)</f>
        <v>0</v>
      </c>
      <c r="CE49" s="34">
        <f t="shared" si="37"/>
        <v>0</v>
      </c>
      <c r="CF49" s="69">
        <f t="shared" si="28"/>
      </c>
      <c r="CG49" s="35"/>
      <c r="CH49" s="41"/>
      <c r="CI49" s="41"/>
      <c r="CJ49" s="41"/>
      <c r="CK49" s="36">
        <f t="shared" si="29"/>
        <v>0</v>
      </c>
      <c r="CL49" s="36"/>
      <c r="CM49" s="41"/>
      <c r="CN49" s="41"/>
      <c r="CO49" s="41"/>
      <c r="CP49" s="34">
        <f aca="true" t="shared" si="50" ref="CP49:CP63">SUM(CM49:CO49)</f>
        <v>0</v>
      </c>
      <c r="CQ49" s="41"/>
      <c r="CR49" s="41"/>
      <c r="CS49" s="41"/>
      <c r="CT49" s="41"/>
      <c r="CU49" s="41"/>
      <c r="CV49" s="41"/>
      <c r="CW49" s="41"/>
      <c r="CX49" s="41"/>
      <c r="CY49" s="41"/>
      <c r="CZ49" s="41"/>
      <c r="DA49" s="41"/>
      <c r="DB49" s="41"/>
      <c r="DC49" s="41"/>
      <c r="DD49" s="41"/>
      <c r="DE49" s="41"/>
      <c r="DF49" s="41"/>
      <c r="DG49" s="41"/>
      <c r="DH49" s="34">
        <f t="shared" si="31"/>
        <v>0</v>
      </c>
      <c r="DI49" s="36">
        <f aca="true" t="shared" si="51" ref="DI49:DI63">SUM(CK49,CL49,CP49,DH49)</f>
        <v>0</v>
      </c>
      <c r="DJ49" s="69">
        <f t="shared" si="30"/>
      </c>
      <c r="DK49" s="32"/>
    </row>
    <row r="50" spans="1:114" s="32" customFormat="1" ht="15">
      <c r="A50" s="42"/>
      <c r="B50" s="15" t="s">
        <v>55</v>
      </c>
      <c r="C50" s="1"/>
      <c r="D50" s="41"/>
      <c r="E50" s="41"/>
      <c r="F50" s="41"/>
      <c r="G50" s="41"/>
      <c r="H50" s="41"/>
      <c r="I50" s="41"/>
      <c r="J50" s="41"/>
      <c r="K50" s="41"/>
      <c r="L50" s="41"/>
      <c r="M50" s="41"/>
      <c r="N50" s="41"/>
      <c r="O50" s="36">
        <f>SUM(D50:N50)</f>
        <v>0</v>
      </c>
      <c r="P50" s="36"/>
      <c r="Q50" s="41"/>
      <c r="R50" s="41"/>
      <c r="S50" s="41"/>
      <c r="T50" s="36">
        <f>SUM(Q50:S50)</f>
        <v>0</v>
      </c>
      <c r="U50" s="41"/>
      <c r="V50" s="41"/>
      <c r="W50" s="41"/>
      <c r="X50" s="41"/>
      <c r="Y50" s="41"/>
      <c r="Z50" s="36">
        <f>SUM(U50:Y50)</f>
        <v>0</v>
      </c>
      <c r="AA50" s="36">
        <f>SUM(O50,P50,T50,Z50)</f>
        <v>0</v>
      </c>
      <c r="AB50" s="67">
        <f t="shared" si="26"/>
      </c>
      <c r="AC50" s="35"/>
      <c r="AD50" s="41"/>
      <c r="AE50" s="41"/>
      <c r="AF50" s="41"/>
      <c r="AG50" s="41"/>
      <c r="AH50" s="41"/>
      <c r="AI50" s="36">
        <f>SUM(AD50:AH50)</f>
        <v>0</v>
      </c>
      <c r="AJ50" s="41"/>
      <c r="AK50" s="41"/>
      <c r="AL50" s="41"/>
      <c r="AM50" s="41"/>
      <c r="AN50" s="41"/>
      <c r="AO50" s="36">
        <f>SUM(AJ50:AN50)</f>
        <v>0</v>
      </c>
      <c r="AP50" s="41"/>
      <c r="AQ50" s="41"/>
      <c r="AR50" s="41"/>
      <c r="AS50" s="41"/>
      <c r="AT50" s="41"/>
      <c r="AU50" s="36">
        <f>SUM(AP50:AT50)</f>
        <v>0</v>
      </c>
      <c r="AV50" s="41"/>
      <c r="AW50" s="41"/>
      <c r="AX50" s="41"/>
      <c r="AY50" s="41"/>
      <c r="AZ50" s="41"/>
      <c r="BA50" s="36">
        <f>SUM(AV50:AZ50)</f>
        <v>0</v>
      </c>
      <c r="BB50" s="36">
        <f>SUM(AI50,AO50,AU50,BA50)</f>
        <v>0</v>
      </c>
      <c r="BC50" s="67">
        <f t="shared" si="27"/>
      </c>
      <c r="BD50" s="35"/>
      <c r="BE50" s="41"/>
      <c r="BF50" s="41"/>
      <c r="BG50" s="41"/>
      <c r="BH50" s="41"/>
      <c r="BI50" s="41"/>
      <c r="BJ50" s="41"/>
      <c r="BK50" s="36">
        <f>SUM(BE50:BJ50)</f>
        <v>0</v>
      </c>
      <c r="BL50" s="41"/>
      <c r="BM50" s="41">
        <v>0.5</v>
      </c>
      <c r="BN50" s="41">
        <v>0.5</v>
      </c>
      <c r="BO50" s="41"/>
      <c r="BP50" s="41"/>
      <c r="BQ50" s="41">
        <v>0.5</v>
      </c>
      <c r="BR50" s="36">
        <f t="shared" si="36"/>
        <v>1.5</v>
      </c>
      <c r="BS50" s="41"/>
      <c r="BT50" s="41"/>
      <c r="BU50" s="41"/>
      <c r="BV50" s="41"/>
      <c r="BW50" s="41"/>
      <c r="BX50" s="36">
        <f>SUM(BS50:BW50)</f>
        <v>0</v>
      </c>
      <c r="BY50" s="41"/>
      <c r="BZ50" s="41"/>
      <c r="CA50" s="41"/>
      <c r="CB50" s="41"/>
      <c r="CC50" s="41"/>
      <c r="CD50" s="36">
        <f t="shared" si="49"/>
        <v>0</v>
      </c>
      <c r="CE50" s="36">
        <f t="shared" si="37"/>
        <v>1.5</v>
      </c>
      <c r="CF50" s="67">
        <f t="shared" si="28"/>
        <v>0.00016136321656472387</v>
      </c>
      <c r="CG50" s="35"/>
      <c r="CH50" s="41"/>
      <c r="CI50" s="41"/>
      <c r="CJ50" s="41"/>
      <c r="CK50" s="36">
        <f t="shared" si="29"/>
        <v>0</v>
      </c>
      <c r="CL50" s="36"/>
      <c r="CM50" s="41"/>
      <c r="CN50" s="41"/>
      <c r="CO50" s="41"/>
      <c r="CP50" s="36">
        <f>SUM(CM50:CO50)</f>
        <v>0</v>
      </c>
      <c r="CQ50" s="41"/>
      <c r="CR50" s="41"/>
      <c r="CS50" s="41"/>
      <c r="CT50" s="41"/>
      <c r="CU50" s="41"/>
      <c r="CV50" s="41"/>
      <c r="CW50" s="41"/>
      <c r="CX50" s="41"/>
      <c r="CY50" s="41"/>
      <c r="CZ50" s="41"/>
      <c r="DA50" s="41"/>
      <c r="DB50" s="41"/>
      <c r="DC50" s="41"/>
      <c r="DD50" s="41"/>
      <c r="DE50" s="41"/>
      <c r="DF50" s="41"/>
      <c r="DG50" s="41"/>
      <c r="DH50" s="36">
        <f t="shared" si="31"/>
        <v>0</v>
      </c>
      <c r="DI50" s="36">
        <f t="shared" si="51"/>
        <v>0</v>
      </c>
      <c r="DJ50" s="67">
        <f t="shared" si="30"/>
      </c>
    </row>
    <row r="51" spans="1:115" s="7" customFormat="1" ht="15.75" customHeight="1">
      <c r="A51" s="42"/>
      <c r="B51" s="15" t="s">
        <v>56</v>
      </c>
      <c r="C51" s="1"/>
      <c r="D51" s="41"/>
      <c r="E51" s="41"/>
      <c r="F51" s="41"/>
      <c r="G51" s="41"/>
      <c r="H51" s="41"/>
      <c r="I51" s="41"/>
      <c r="J51" s="41"/>
      <c r="K51" s="41"/>
      <c r="L51" s="41"/>
      <c r="M51" s="41"/>
      <c r="N51" s="41"/>
      <c r="O51" s="34">
        <f t="shared" si="38"/>
        <v>0</v>
      </c>
      <c r="P51" s="36"/>
      <c r="Q51" s="41"/>
      <c r="R51" s="41"/>
      <c r="S51" s="41"/>
      <c r="T51" s="34">
        <f t="shared" si="39"/>
        <v>0</v>
      </c>
      <c r="U51" s="41"/>
      <c r="V51" s="41"/>
      <c r="W51" s="41"/>
      <c r="X51" s="41"/>
      <c r="Y51" s="41"/>
      <c r="Z51" s="34">
        <f t="shared" si="40"/>
        <v>0</v>
      </c>
      <c r="AA51" s="34">
        <f t="shared" si="41"/>
        <v>0</v>
      </c>
      <c r="AB51" s="69">
        <f t="shared" si="26"/>
      </c>
      <c r="AC51" s="35"/>
      <c r="AD51" s="41"/>
      <c r="AE51" s="41"/>
      <c r="AF51" s="41"/>
      <c r="AG51" s="41"/>
      <c r="AH51" s="41"/>
      <c r="AI51" s="34">
        <f t="shared" si="42"/>
        <v>0</v>
      </c>
      <c r="AJ51" s="41"/>
      <c r="AK51" s="41">
        <v>4.00969526</v>
      </c>
      <c r="AL51" s="41">
        <v>7.6776</v>
      </c>
      <c r="AM51" s="41">
        <v>4.98555</v>
      </c>
      <c r="AN51" s="41">
        <v>3.116</v>
      </c>
      <c r="AO51" s="34">
        <f t="shared" si="43"/>
        <v>19.78884526</v>
      </c>
      <c r="AP51" s="41"/>
      <c r="AQ51" s="41"/>
      <c r="AR51" s="41"/>
      <c r="AS51" s="41"/>
      <c r="AT51" s="41"/>
      <c r="AU51" s="34">
        <f t="shared" si="44"/>
        <v>0</v>
      </c>
      <c r="AV51" s="41"/>
      <c r="AW51" s="41"/>
      <c r="AX51" s="41"/>
      <c r="AY51" s="41"/>
      <c r="AZ51" s="41"/>
      <c r="BA51" s="34">
        <f t="shared" si="45"/>
        <v>0</v>
      </c>
      <c r="BB51" s="34">
        <f t="shared" si="46"/>
        <v>19.78884526</v>
      </c>
      <c r="BC51" s="69">
        <f t="shared" si="27"/>
        <v>0.002662120048052243</v>
      </c>
      <c r="BD51" s="35"/>
      <c r="BE51" s="41"/>
      <c r="BF51" s="41"/>
      <c r="BG51" s="41"/>
      <c r="BH51" s="41"/>
      <c r="BI51" s="41"/>
      <c r="BJ51" s="41"/>
      <c r="BK51" s="34">
        <f t="shared" si="47"/>
        <v>0</v>
      </c>
      <c r="BL51" s="41">
        <v>2.591025</v>
      </c>
      <c r="BM51" s="41">
        <v>2.68849579</v>
      </c>
      <c r="BN51" s="41">
        <v>1.89882</v>
      </c>
      <c r="BO51" s="41">
        <v>0.645</v>
      </c>
      <c r="BP51" s="41"/>
      <c r="BQ51" s="41"/>
      <c r="BR51" s="34">
        <f t="shared" si="36"/>
        <v>7.82334079</v>
      </c>
      <c r="BS51" s="41"/>
      <c r="BT51" s="41"/>
      <c r="BU51" s="41"/>
      <c r="BV51" s="41"/>
      <c r="BW51" s="41"/>
      <c r="BX51" s="34">
        <f t="shared" si="48"/>
        <v>0</v>
      </c>
      <c r="BY51" s="41"/>
      <c r="BZ51" s="41"/>
      <c r="CA51" s="41"/>
      <c r="CB51" s="41"/>
      <c r="CC51" s="41"/>
      <c r="CD51" s="34">
        <f t="shared" si="49"/>
        <v>0</v>
      </c>
      <c r="CE51" s="34">
        <f t="shared" si="37"/>
        <v>7.82334079</v>
      </c>
      <c r="CF51" s="69">
        <f t="shared" si="28"/>
        <v>0.0008415996227709385</v>
      </c>
      <c r="CG51" s="35"/>
      <c r="CH51" s="41"/>
      <c r="CI51" s="41"/>
      <c r="CJ51" s="41"/>
      <c r="CK51" s="36">
        <f t="shared" si="29"/>
        <v>0</v>
      </c>
      <c r="CL51" s="36"/>
      <c r="CM51" s="41"/>
      <c r="CN51" s="41"/>
      <c r="CO51" s="41"/>
      <c r="CP51" s="34">
        <f t="shared" si="50"/>
        <v>0</v>
      </c>
      <c r="CQ51" s="41"/>
      <c r="CR51" s="41"/>
      <c r="CS51" s="41"/>
      <c r="CT51" s="41"/>
      <c r="CU51" s="41"/>
      <c r="CV51" s="41"/>
      <c r="CW51" s="41"/>
      <c r="CX51" s="41"/>
      <c r="CY51" s="41"/>
      <c r="CZ51" s="41"/>
      <c r="DA51" s="41"/>
      <c r="DB51" s="41"/>
      <c r="DC51" s="41"/>
      <c r="DD51" s="41"/>
      <c r="DE51" s="41"/>
      <c r="DF51" s="41"/>
      <c r="DG51" s="41"/>
      <c r="DH51" s="34">
        <f t="shared" si="31"/>
        <v>0</v>
      </c>
      <c r="DI51" s="36">
        <f t="shared" si="51"/>
        <v>0</v>
      </c>
      <c r="DJ51" s="69">
        <f t="shared" si="30"/>
      </c>
      <c r="DK51" s="32"/>
    </row>
    <row r="52" spans="1:115" s="7" customFormat="1" ht="30" customHeight="1">
      <c r="A52" s="42"/>
      <c r="B52" s="15" t="s">
        <v>57</v>
      </c>
      <c r="C52" s="1"/>
      <c r="D52" s="41"/>
      <c r="E52" s="41"/>
      <c r="F52" s="41"/>
      <c r="G52" s="41"/>
      <c r="H52" s="41"/>
      <c r="I52" s="41"/>
      <c r="J52" s="41"/>
      <c r="K52" s="41"/>
      <c r="L52" s="41"/>
      <c r="M52" s="41"/>
      <c r="N52" s="41"/>
      <c r="O52" s="34">
        <f t="shared" si="38"/>
        <v>0</v>
      </c>
      <c r="P52" s="36"/>
      <c r="Q52" s="41"/>
      <c r="R52" s="41"/>
      <c r="S52" s="41"/>
      <c r="T52" s="34">
        <f t="shared" si="39"/>
        <v>0</v>
      </c>
      <c r="U52" s="41"/>
      <c r="V52" s="41"/>
      <c r="W52" s="41"/>
      <c r="X52" s="41"/>
      <c r="Y52" s="41"/>
      <c r="Z52" s="34">
        <f t="shared" si="40"/>
        <v>0</v>
      </c>
      <c r="AA52" s="34">
        <f t="shared" si="41"/>
        <v>0</v>
      </c>
      <c r="AB52" s="69">
        <f t="shared" si="26"/>
      </c>
      <c r="AC52" s="35"/>
      <c r="AD52" s="41"/>
      <c r="AE52" s="41"/>
      <c r="AF52" s="41"/>
      <c r="AG52" s="41"/>
      <c r="AH52" s="41"/>
      <c r="AI52" s="34">
        <f t="shared" si="42"/>
        <v>0</v>
      </c>
      <c r="AJ52" s="41"/>
      <c r="AK52" s="41"/>
      <c r="AL52" s="41"/>
      <c r="AM52" s="41">
        <v>2</v>
      </c>
      <c r="AN52" s="41"/>
      <c r="AO52" s="34">
        <f t="shared" si="43"/>
        <v>2</v>
      </c>
      <c r="AP52" s="41"/>
      <c r="AQ52" s="41"/>
      <c r="AR52" s="41"/>
      <c r="AS52" s="41"/>
      <c r="AT52" s="41"/>
      <c r="AU52" s="34">
        <f t="shared" si="44"/>
        <v>0</v>
      </c>
      <c r="AV52" s="41"/>
      <c r="AW52" s="41"/>
      <c r="AX52" s="41"/>
      <c r="AY52" s="41"/>
      <c r="AZ52" s="41"/>
      <c r="BA52" s="34">
        <f t="shared" si="45"/>
        <v>0</v>
      </c>
      <c r="BB52" s="34">
        <f t="shared" si="46"/>
        <v>2</v>
      </c>
      <c r="BC52" s="69">
        <f t="shared" si="27"/>
        <v>0.0002690525913033738</v>
      </c>
      <c r="BD52" s="35"/>
      <c r="BE52" s="41"/>
      <c r="BF52" s="41"/>
      <c r="BG52" s="41"/>
      <c r="BH52" s="41"/>
      <c r="BI52" s="41"/>
      <c r="BJ52" s="41"/>
      <c r="BK52" s="34">
        <f t="shared" si="47"/>
        <v>0</v>
      </c>
      <c r="BL52" s="41"/>
      <c r="BM52" s="41"/>
      <c r="BN52" s="41">
        <v>0.855078</v>
      </c>
      <c r="BO52" s="41">
        <v>0.473667</v>
      </c>
      <c r="BP52" s="41">
        <v>0.447517</v>
      </c>
      <c r="BQ52" s="41"/>
      <c r="BR52" s="34">
        <f t="shared" si="36"/>
        <v>1.776262</v>
      </c>
      <c r="BS52" s="41"/>
      <c r="BT52" s="41"/>
      <c r="BU52" s="41"/>
      <c r="BV52" s="41"/>
      <c r="BW52" s="41"/>
      <c r="BX52" s="34">
        <f t="shared" si="48"/>
        <v>0</v>
      </c>
      <c r="BY52" s="41"/>
      <c r="BZ52" s="41"/>
      <c r="CA52" s="41"/>
      <c r="CB52" s="41"/>
      <c r="CC52" s="41"/>
      <c r="CD52" s="34">
        <f t="shared" si="49"/>
        <v>0</v>
      </c>
      <c r="CE52" s="34">
        <f t="shared" si="37"/>
        <v>1.776262</v>
      </c>
      <c r="CF52" s="69">
        <f t="shared" si="28"/>
        <v>0.00019108223318779302</v>
      </c>
      <c r="CG52" s="35"/>
      <c r="CH52" s="41"/>
      <c r="CI52" s="41"/>
      <c r="CJ52" s="41"/>
      <c r="CK52" s="36">
        <f t="shared" si="29"/>
        <v>0</v>
      </c>
      <c r="CL52" s="36"/>
      <c r="CM52" s="41"/>
      <c r="CN52" s="41"/>
      <c r="CO52" s="41"/>
      <c r="CP52" s="34">
        <f t="shared" si="50"/>
        <v>0</v>
      </c>
      <c r="CQ52" s="41"/>
      <c r="CR52" s="41"/>
      <c r="CS52" s="41"/>
      <c r="CT52" s="41"/>
      <c r="CU52" s="41"/>
      <c r="CV52" s="41"/>
      <c r="CW52" s="41"/>
      <c r="CX52" s="41"/>
      <c r="CY52" s="41"/>
      <c r="CZ52" s="41"/>
      <c r="DA52" s="41"/>
      <c r="DB52" s="41"/>
      <c r="DC52" s="41"/>
      <c r="DD52" s="41"/>
      <c r="DE52" s="41"/>
      <c r="DF52" s="41"/>
      <c r="DG52" s="41"/>
      <c r="DH52" s="34">
        <f t="shared" si="31"/>
        <v>0</v>
      </c>
      <c r="DI52" s="36">
        <f t="shared" si="51"/>
        <v>0</v>
      </c>
      <c r="DJ52" s="69">
        <f t="shared" si="30"/>
      </c>
      <c r="DK52" s="32"/>
    </row>
    <row r="53" spans="1:114" s="32" customFormat="1" ht="15.75" customHeight="1">
      <c r="A53" s="42">
        <v>14</v>
      </c>
      <c r="B53" s="15" t="s">
        <v>58</v>
      </c>
      <c r="C53" s="1"/>
      <c r="D53" s="41"/>
      <c r="E53" s="41"/>
      <c r="F53" s="41"/>
      <c r="G53" s="41"/>
      <c r="H53" s="41"/>
      <c r="I53" s="41"/>
      <c r="J53" s="41"/>
      <c r="K53" s="41"/>
      <c r="L53" s="41"/>
      <c r="M53" s="41"/>
      <c r="N53" s="41"/>
      <c r="O53" s="34">
        <f t="shared" si="38"/>
        <v>0</v>
      </c>
      <c r="P53" s="36"/>
      <c r="Q53" s="41"/>
      <c r="R53" s="41"/>
      <c r="S53" s="41"/>
      <c r="T53" s="34">
        <f t="shared" si="39"/>
        <v>0</v>
      </c>
      <c r="U53" s="41"/>
      <c r="V53" s="41"/>
      <c r="W53" s="41"/>
      <c r="X53" s="41"/>
      <c r="Y53" s="41"/>
      <c r="Z53" s="34">
        <f t="shared" si="40"/>
        <v>0</v>
      </c>
      <c r="AA53" s="34">
        <f t="shared" si="41"/>
        <v>0</v>
      </c>
      <c r="AB53" s="69">
        <f t="shared" si="26"/>
      </c>
      <c r="AC53" s="35"/>
      <c r="AD53" s="41"/>
      <c r="AE53" s="41"/>
      <c r="AF53" s="41"/>
      <c r="AG53" s="41"/>
      <c r="AH53" s="41"/>
      <c r="AI53" s="34">
        <f t="shared" si="42"/>
        <v>0</v>
      </c>
      <c r="AJ53" s="41"/>
      <c r="AK53" s="41"/>
      <c r="AL53" s="41"/>
      <c r="AM53" s="41"/>
      <c r="AN53" s="41"/>
      <c r="AO53" s="34">
        <f t="shared" si="43"/>
        <v>0</v>
      </c>
      <c r="AP53" s="41"/>
      <c r="AQ53" s="41"/>
      <c r="AR53" s="41"/>
      <c r="AS53" s="41"/>
      <c r="AT53" s="41"/>
      <c r="AU53" s="34">
        <f t="shared" si="44"/>
        <v>0</v>
      </c>
      <c r="AV53" s="41"/>
      <c r="AW53" s="41"/>
      <c r="AX53" s="41"/>
      <c r="AY53" s="41"/>
      <c r="AZ53" s="41"/>
      <c r="BA53" s="34">
        <f t="shared" si="45"/>
        <v>0</v>
      </c>
      <c r="BB53" s="34">
        <f t="shared" si="46"/>
        <v>0</v>
      </c>
      <c r="BC53" s="69">
        <f t="shared" si="27"/>
      </c>
      <c r="BD53" s="35"/>
      <c r="BE53" s="41"/>
      <c r="BF53" s="41"/>
      <c r="BG53" s="41"/>
      <c r="BH53" s="41"/>
      <c r="BI53" s="41"/>
      <c r="BJ53" s="41"/>
      <c r="BK53" s="34">
        <f t="shared" si="47"/>
        <v>0</v>
      </c>
      <c r="BL53" s="41"/>
      <c r="BM53" s="41">
        <v>0.39018643268000003</v>
      </c>
      <c r="BN53" s="41">
        <v>1.1804463069200002</v>
      </c>
      <c r="BO53" s="41">
        <v>1.60292</v>
      </c>
      <c r="BP53" s="41">
        <v>0.8264472603999998</v>
      </c>
      <c r="BQ53" s="41"/>
      <c r="BR53" s="34">
        <f t="shared" si="36"/>
        <v>3.9999999999999996</v>
      </c>
      <c r="BS53" s="41"/>
      <c r="BT53" s="41"/>
      <c r="BU53" s="41"/>
      <c r="BV53" s="41"/>
      <c r="BW53" s="41"/>
      <c r="BX53" s="34">
        <f t="shared" si="48"/>
        <v>0</v>
      </c>
      <c r="BY53" s="41"/>
      <c r="BZ53" s="41"/>
      <c r="CA53" s="41"/>
      <c r="CB53" s="41"/>
      <c r="CC53" s="41"/>
      <c r="CD53" s="34">
        <f t="shared" si="49"/>
        <v>0</v>
      </c>
      <c r="CE53" s="34">
        <f t="shared" si="37"/>
        <v>3.9999999999999996</v>
      </c>
      <c r="CF53" s="69">
        <f t="shared" si="28"/>
        <v>0.00043030191083926356</v>
      </c>
      <c r="CG53" s="35"/>
      <c r="CH53" s="41"/>
      <c r="CI53" s="41"/>
      <c r="CJ53" s="41"/>
      <c r="CK53" s="36">
        <f t="shared" si="29"/>
        <v>0</v>
      </c>
      <c r="CL53" s="36"/>
      <c r="CM53" s="41"/>
      <c r="CN53" s="41"/>
      <c r="CO53" s="41"/>
      <c r="CP53" s="34">
        <f t="shared" si="50"/>
        <v>0</v>
      </c>
      <c r="CQ53" s="41"/>
      <c r="CR53" s="41"/>
      <c r="CS53" s="41"/>
      <c r="CT53" s="41"/>
      <c r="CU53" s="41"/>
      <c r="CV53" s="41"/>
      <c r="CW53" s="41"/>
      <c r="CX53" s="41"/>
      <c r="CY53" s="41"/>
      <c r="CZ53" s="41"/>
      <c r="DA53" s="41"/>
      <c r="DB53" s="41"/>
      <c r="DC53" s="41"/>
      <c r="DD53" s="41"/>
      <c r="DE53" s="41"/>
      <c r="DF53" s="41"/>
      <c r="DG53" s="41"/>
      <c r="DH53" s="34">
        <f t="shared" si="31"/>
        <v>0</v>
      </c>
      <c r="DI53" s="36">
        <f t="shared" si="51"/>
        <v>0</v>
      </c>
      <c r="DJ53" s="69">
        <f t="shared" si="30"/>
      </c>
    </row>
    <row r="54" spans="1:114" s="32" customFormat="1" ht="15">
      <c r="A54" s="42"/>
      <c r="B54" s="15" t="s">
        <v>59</v>
      </c>
      <c r="C54" s="1"/>
      <c r="D54" s="41"/>
      <c r="E54" s="41"/>
      <c r="F54" s="41"/>
      <c r="G54" s="41"/>
      <c r="H54" s="41"/>
      <c r="I54" s="41"/>
      <c r="J54" s="41"/>
      <c r="K54" s="41"/>
      <c r="L54" s="41"/>
      <c r="M54" s="41"/>
      <c r="N54" s="41"/>
      <c r="O54" s="36">
        <f t="shared" si="38"/>
        <v>0</v>
      </c>
      <c r="P54" s="36"/>
      <c r="Q54" s="41"/>
      <c r="R54" s="41"/>
      <c r="S54" s="41"/>
      <c r="T54" s="36">
        <f t="shared" si="39"/>
        <v>0</v>
      </c>
      <c r="U54" s="41"/>
      <c r="V54" s="41"/>
      <c r="W54" s="41"/>
      <c r="X54" s="41"/>
      <c r="Y54" s="41"/>
      <c r="Z54" s="36">
        <f t="shared" si="40"/>
        <v>0</v>
      </c>
      <c r="AA54" s="36">
        <f t="shared" si="41"/>
        <v>0</v>
      </c>
      <c r="AB54" s="67">
        <f t="shared" si="26"/>
      </c>
      <c r="AC54" s="35"/>
      <c r="AD54" s="41"/>
      <c r="AE54" s="41"/>
      <c r="AF54" s="41"/>
      <c r="AG54" s="41"/>
      <c r="AH54" s="41"/>
      <c r="AI54" s="36">
        <f t="shared" si="42"/>
        <v>0</v>
      </c>
      <c r="AJ54" s="41"/>
      <c r="AK54" s="41"/>
      <c r="AL54" s="41"/>
      <c r="AM54" s="41"/>
      <c r="AN54" s="41"/>
      <c r="AO54" s="36">
        <f t="shared" si="43"/>
        <v>0</v>
      </c>
      <c r="AP54" s="41"/>
      <c r="AQ54" s="41"/>
      <c r="AR54" s="41"/>
      <c r="AS54" s="41"/>
      <c r="AT54" s="41"/>
      <c r="AU54" s="36">
        <f t="shared" si="44"/>
        <v>0</v>
      </c>
      <c r="AV54" s="41"/>
      <c r="AW54" s="41"/>
      <c r="AX54" s="41"/>
      <c r="AY54" s="41"/>
      <c r="AZ54" s="41"/>
      <c r="BA54" s="36">
        <f t="shared" si="45"/>
        <v>0</v>
      </c>
      <c r="BB54" s="36">
        <f t="shared" si="46"/>
        <v>0</v>
      </c>
      <c r="BC54" s="67">
        <f t="shared" si="27"/>
      </c>
      <c r="BD54" s="35"/>
      <c r="BE54" s="41"/>
      <c r="BF54" s="41"/>
      <c r="BG54" s="41">
        <v>0.9</v>
      </c>
      <c r="BH54" s="41">
        <v>0.179945</v>
      </c>
      <c r="BI54" s="41"/>
      <c r="BJ54" s="41"/>
      <c r="BK54" s="36">
        <f t="shared" si="47"/>
        <v>1.079945</v>
      </c>
      <c r="BL54" s="41">
        <v>0.28600000000000003</v>
      </c>
      <c r="BM54" s="41">
        <v>0.286</v>
      </c>
      <c r="BN54" s="41">
        <v>0.286</v>
      </c>
      <c r="BO54" s="41"/>
      <c r="BP54" s="41"/>
      <c r="BQ54" s="41"/>
      <c r="BR54" s="36">
        <f t="shared" si="36"/>
        <v>0.8580000000000001</v>
      </c>
      <c r="BS54" s="41"/>
      <c r="BT54" s="41"/>
      <c r="BU54" s="41"/>
      <c r="BV54" s="41"/>
      <c r="BW54" s="41"/>
      <c r="BX54" s="36">
        <f t="shared" si="48"/>
        <v>0</v>
      </c>
      <c r="BY54" s="41"/>
      <c r="BZ54" s="41"/>
      <c r="CA54" s="41"/>
      <c r="CB54" s="41"/>
      <c r="CC54" s="41"/>
      <c r="CD54" s="36">
        <f t="shared" si="49"/>
        <v>0</v>
      </c>
      <c r="CE54" s="36">
        <f t="shared" si="37"/>
        <v>1.937945</v>
      </c>
      <c r="CF54" s="67">
        <f t="shared" si="28"/>
        <v>0.0002084753591503492</v>
      </c>
      <c r="CG54" s="35"/>
      <c r="CH54" s="41"/>
      <c r="CI54" s="41"/>
      <c r="CJ54" s="41"/>
      <c r="CK54" s="36">
        <f t="shared" si="29"/>
        <v>0</v>
      </c>
      <c r="CL54" s="36"/>
      <c r="CM54" s="41"/>
      <c r="CN54" s="41"/>
      <c r="CO54" s="41"/>
      <c r="CP54" s="36">
        <f t="shared" si="50"/>
        <v>0</v>
      </c>
      <c r="CQ54" s="41"/>
      <c r="CR54" s="41"/>
      <c r="CS54" s="41"/>
      <c r="CT54" s="41"/>
      <c r="CU54" s="41"/>
      <c r="CV54" s="41"/>
      <c r="CW54" s="41"/>
      <c r="CX54" s="41"/>
      <c r="CY54" s="41"/>
      <c r="CZ54" s="41"/>
      <c r="DA54" s="41"/>
      <c r="DB54" s="41"/>
      <c r="DC54" s="41"/>
      <c r="DD54" s="41"/>
      <c r="DE54" s="41"/>
      <c r="DF54" s="41"/>
      <c r="DG54" s="41"/>
      <c r="DH54" s="36">
        <f t="shared" si="31"/>
        <v>0</v>
      </c>
      <c r="DI54" s="36">
        <f t="shared" si="51"/>
        <v>0</v>
      </c>
      <c r="DJ54" s="67">
        <f t="shared" si="30"/>
      </c>
    </row>
    <row r="55" spans="1:115" s="7" customFormat="1" ht="15.75" customHeight="1">
      <c r="A55" s="42"/>
      <c r="B55" s="15" t="s">
        <v>60</v>
      </c>
      <c r="C55" s="1"/>
      <c r="D55" s="41"/>
      <c r="E55" s="41"/>
      <c r="F55" s="41"/>
      <c r="G55" s="41"/>
      <c r="H55" s="41"/>
      <c r="I55" s="41"/>
      <c r="J55" s="41"/>
      <c r="K55" s="41"/>
      <c r="L55" s="41">
        <v>5.8</v>
      </c>
      <c r="M55" s="41">
        <v>5.9</v>
      </c>
      <c r="N55" s="41">
        <v>4</v>
      </c>
      <c r="O55" s="34">
        <f t="shared" si="38"/>
        <v>15.7</v>
      </c>
      <c r="P55" s="36"/>
      <c r="Q55" s="41"/>
      <c r="R55" s="41"/>
      <c r="S55" s="41"/>
      <c r="T55" s="34">
        <f t="shared" si="39"/>
        <v>0</v>
      </c>
      <c r="U55" s="41"/>
      <c r="V55" s="41"/>
      <c r="W55" s="41"/>
      <c r="X55" s="41"/>
      <c r="Y55" s="41"/>
      <c r="Z55" s="34">
        <f t="shared" si="40"/>
        <v>0</v>
      </c>
      <c r="AA55" s="34">
        <f t="shared" si="41"/>
        <v>15.7</v>
      </c>
      <c r="AB55" s="69">
        <f t="shared" si="26"/>
        <v>0.003743418403543166</v>
      </c>
      <c r="AC55" s="35"/>
      <c r="AD55" s="41"/>
      <c r="AE55" s="41"/>
      <c r="AF55" s="41"/>
      <c r="AG55" s="41"/>
      <c r="AH55" s="41"/>
      <c r="AI55" s="34">
        <f t="shared" si="42"/>
        <v>0</v>
      </c>
      <c r="AJ55" s="41">
        <v>3.138031</v>
      </c>
      <c r="AK55" s="41">
        <v>3.01936212865</v>
      </c>
      <c r="AL55" s="41">
        <v>1.9317987200000002</v>
      </c>
      <c r="AM55" s="41">
        <v>1.72390482</v>
      </c>
      <c r="AN55" s="41">
        <v>1.32300935</v>
      </c>
      <c r="AO55" s="34">
        <f t="shared" si="43"/>
        <v>11.136106018649999</v>
      </c>
      <c r="AP55" s="41"/>
      <c r="AQ55" s="41"/>
      <c r="AR55" s="41"/>
      <c r="AS55" s="41"/>
      <c r="AT55" s="41"/>
      <c r="AU55" s="34">
        <f t="shared" si="44"/>
        <v>0</v>
      </c>
      <c r="AV55" s="41"/>
      <c r="AW55" s="41"/>
      <c r="AX55" s="41"/>
      <c r="AY55" s="41"/>
      <c r="AZ55" s="41"/>
      <c r="BA55" s="34">
        <f t="shared" si="45"/>
        <v>0</v>
      </c>
      <c r="BB55" s="34">
        <f t="shared" si="46"/>
        <v>11.136106018649999</v>
      </c>
      <c r="BC55" s="69">
        <f t="shared" si="27"/>
        <v>0.0014980990906734398</v>
      </c>
      <c r="BD55" s="35"/>
      <c r="BE55" s="41"/>
      <c r="BF55" s="41"/>
      <c r="BG55" s="41"/>
      <c r="BH55" s="41"/>
      <c r="BI55" s="41"/>
      <c r="BJ55" s="41"/>
      <c r="BK55" s="34">
        <f t="shared" si="47"/>
        <v>0</v>
      </c>
      <c r="BL55" s="41">
        <v>2.4615732200000005</v>
      </c>
      <c r="BM55" s="41">
        <v>2.94178476</v>
      </c>
      <c r="BN55" s="41">
        <v>4.56031754</v>
      </c>
      <c r="BO55" s="41"/>
      <c r="BP55" s="41"/>
      <c r="BQ55" s="41"/>
      <c r="BR55" s="34">
        <f t="shared" si="36"/>
        <v>9.96367552</v>
      </c>
      <c r="BS55" s="41"/>
      <c r="BT55" s="41"/>
      <c r="BU55" s="41"/>
      <c r="BV55" s="41"/>
      <c r="BW55" s="41"/>
      <c r="BX55" s="34">
        <f t="shared" si="48"/>
        <v>0</v>
      </c>
      <c r="BY55" s="41"/>
      <c r="BZ55" s="41"/>
      <c r="CA55" s="41"/>
      <c r="CB55" s="41"/>
      <c r="CC55" s="41"/>
      <c r="CD55" s="34">
        <f t="shared" si="49"/>
        <v>0</v>
      </c>
      <c r="CE55" s="34">
        <f t="shared" si="37"/>
        <v>9.96367552</v>
      </c>
      <c r="CF55" s="69">
        <f t="shared" si="28"/>
        <v>0.0010718471538095984</v>
      </c>
      <c r="CG55" s="35"/>
      <c r="CH55" s="41"/>
      <c r="CI55" s="41"/>
      <c r="CJ55" s="41"/>
      <c r="CK55" s="36">
        <f t="shared" si="29"/>
        <v>0</v>
      </c>
      <c r="CL55" s="36"/>
      <c r="CM55" s="41"/>
      <c r="CN55" s="41"/>
      <c r="CO55" s="41"/>
      <c r="CP55" s="34">
        <f t="shared" si="50"/>
        <v>0</v>
      </c>
      <c r="CQ55" s="41"/>
      <c r="CR55" s="41"/>
      <c r="CS55" s="41"/>
      <c r="CT55" s="41"/>
      <c r="CU55" s="41"/>
      <c r="CV55" s="41"/>
      <c r="CW55" s="41"/>
      <c r="CX55" s="41"/>
      <c r="CY55" s="41"/>
      <c r="CZ55" s="41"/>
      <c r="DA55" s="41"/>
      <c r="DB55" s="41"/>
      <c r="DC55" s="41"/>
      <c r="DD55" s="41"/>
      <c r="DE55" s="41"/>
      <c r="DF55" s="41"/>
      <c r="DG55" s="41"/>
      <c r="DH55" s="34">
        <f t="shared" si="31"/>
        <v>0</v>
      </c>
      <c r="DI55" s="36">
        <f t="shared" si="51"/>
        <v>0</v>
      </c>
      <c r="DJ55" s="69">
        <f t="shared" si="30"/>
      </c>
      <c r="DK55" s="32"/>
    </row>
    <row r="56" spans="1:115" s="7" customFormat="1" ht="15.75" customHeight="1">
      <c r="A56" s="42"/>
      <c r="B56" s="15" t="s">
        <v>61</v>
      </c>
      <c r="C56" s="1"/>
      <c r="D56" s="41"/>
      <c r="E56" s="41"/>
      <c r="F56" s="41"/>
      <c r="G56" s="41"/>
      <c r="H56" s="41"/>
      <c r="I56" s="41"/>
      <c r="J56" s="41"/>
      <c r="K56" s="41"/>
      <c r="L56" s="41"/>
      <c r="M56" s="41"/>
      <c r="N56" s="41"/>
      <c r="O56" s="34">
        <f t="shared" si="38"/>
        <v>0</v>
      </c>
      <c r="P56" s="36"/>
      <c r="Q56" s="41"/>
      <c r="R56" s="41"/>
      <c r="S56" s="41"/>
      <c r="T56" s="34">
        <f t="shared" si="39"/>
        <v>0</v>
      </c>
      <c r="U56" s="41"/>
      <c r="V56" s="41"/>
      <c r="W56" s="41"/>
      <c r="X56" s="41"/>
      <c r="Y56" s="41"/>
      <c r="Z56" s="34">
        <f t="shared" si="40"/>
        <v>0</v>
      </c>
      <c r="AA56" s="34">
        <f t="shared" si="41"/>
        <v>0</v>
      </c>
      <c r="AB56" s="69">
        <f t="shared" si="26"/>
      </c>
      <c r="AC56" s="35"/>
      <c r="AD56" s="41"/>
      <c r="AE56" s="41"/>
      <c r="AF56" s="41"/>
      <c r="AG56" s="41"/>
      <c r="AH56" s="41"/>
      <c r="AI56" s="34">
        <f t="shared" si="42"/>
        <v>0</v>
      </c>
      <c r="AJ56" s="41"/>
      <c r="AK56" s="41">
        <v>1.5</v>
      </c>
      <c r="AL56" s="41">
        <v>2.5</v>
      </c>
      <c r="AM56" s="41">
        <v>2</v>
      </c>
      <c r="AN56" s="41">
        <v>1</v>
      </c>
      <c r="AO56" s="34">
        <f t="shared" si="43"/>
        <v>7</v>
      </c>
      <c r="AP56" s="41"/>
      <c r="AQ56" s="41"/>
      <c r="AR56" s="41"/>
      <c r="AS56" s="41"/>
      <c r="AT56" s="41"/>
      <c r="AU56" s="34">
        <f t="shared" si="44"/>
        <v>0</v>
      </c>
      <c r="AV56" s="41"/>
      <c r="AW56" s="41"/>
      <c r="AX56" s="41"/>
      <c r="AY56" s="41"/>
      <c r="AZ56" s="41"/>
      <c r="BA56" s="34">
        <f t="shared" si="45"/>
        <v>0</v>
      </c>
      <c r="BB56" s="34">
        <f t="shared" si="46"/>
        <v>7</v>
      </c>
      <c r="BC56" s="69">
        <f t="shared" si="27"/>
        <v>0.0009416840695618084</v>
      </c>
      <c r="BD56" s="35"/>
      <c r="BE56" s="41">
        <v>1.2</v>
      </c>
      <c r="BF56" s="41">
        <v>1</v>
      </c>
      <c r="BG56" s="41"/>
      <c r="BH56" s="41">
        <v>2.00005</v>
      </c>
      <c r="BI56" s="41"/>
      <c r="BJ56" s="41"/>
      <c r="BK56" s="34">
        <f t="shared" si="47"/>
        <v>4.20005</v>
      </c>
      <c r="BL56" s="41"/>
      <c r="BM56" s="41"/>
      <c r="BN56" s="41"/>
      <c r="BO56" s="41"/>
      <c r="BP56" s="41"/>
      <c r="BQ56" s="41"/>
      <c r="BR56" s="34">
        <f t="shared" si="36"/>
        <v>0</v>
      </c>
      <c r="BS56" s="41"/>
      <c r="BT56" s="41"/>
      <c r="BU56" s="41"/>
      <c r="BV56" s="41"/>
      <c r="BW56" s="41"/>
      <c r="BX56" s="34">
        <f t="shared" si="48"/>
        <v>0</v>
      </c>
      <c r="BY56" s="41"/>
      <c r="BZ56" s="41"/>
      <c r="CA56" s="41"/>
      <c r="CB56" s="41"/>
      <c r="CC56" s="41"/>
      <c r="CD56" s="34">
        <f t="shared" si="49"/>
        <v>0</v>
      </c>
      <c r="CE56" s="34">
        <f t="shared" si="37"/>
        <v>4.20005</v>
      </c>
      <c r="CF56" s="69">
        <f t="shared" si="28"/>
        <v>0.00045182238515511234</v>
      </c>
      <c r="CG56" s="35"/>
      <c r="CH56" s="41"/>
      <c r="CI56" s="41"/>
      <c r="CJ56" s="41"/>
      <c r="CK56" s="36">
        <f t="shared" si="29"/>
        <v>0</v>
      </c>
      <c r="CL56" s="36"/>
      <c r="CM56" s="41"/>
      <c r="CN56" s="41"/>
      <c r="CO56" s="41"/>
      <c r="CP56" s="34">
        <f t="shared" si="50"/>
        <v>0</v>
      </c>
      <c r="CQ56" s="41"/>
      <c r="CR56" s="41"/>
      <c r="CS56" s="41"/>
      <c r="CT56" s="41"/>
      <c r="CU56" s="41"/>
      <c r="CV56" s="41"/>
      <c r="CW56" s="41"/>
      <c r="CX56" s="41"/>
      <c r="CY56" s="41"/>
      <c r="CZ56" s="41"/>
      <c r="DA56" s="41"/>
      <c r="DB56" s="41"/>
      <c r="DC56" s="41"/>
      <c r="DD56" s="41"/>
      <c r="DE56" s="41"/>
      <c r="DF56" s="41"/>
      <c r="DG56" s="41"/>
      <c r="DH56" s="34">
        <f t="shared" si="31"/>
        <v>0</v>
      </c>
      <c r="DI56" s="36">
        <f t="shared" si="51"/>
        <v>0</v>
      </c>
      <c r="DJ56" s="69">
        <f t="shared" si="30"/>
      </c>
      <c r="DK56" s="32"/>
    </row>
    <row r="57" spans="1:115" s="7" customFormat="1" ht="15.75" customHeight="1">
      <c r="A57" s="42"/>
      <c r="B57" s="15" t="s">
        <v>62</v>
      </c>
      <c r="C57" s="1"/>
      <c r="D57" s="41"/>
      <c r="E57" s="41"/>
      <c r="F57" s="41"/>
      <c r="G57" s="41"/>
      <c r="H57" s="41"/>
      <c r="I57" s="41"/>
      <c r="J57" s="41"/>
      <c r="K57" s="41"/>
      <c r="L57" s="41"/>
      <c r="M57" s="41"/>
      <c r="N57" s="41"/>
      <c r="O57" s="34">
        <f t="shared" si="38"/>
        <v>0</v>
      </c>
      <c r="P57" s="36"/>
      <c r="Q57" s="41"/>
      <c r="R57" s="41"/>
      <c r="S57" s="41"/>
      <c r="T57" s="34">
        <f t="shared" si="39"/>
        <v>0</v>
      </c>
      <c r="U57" s="41"/>
      <c r="V57" s="41"/>
      <c r="W57" s="41"/>
      <c r="X57" s="41"/>
      <c r="Y57" s="41"/>
      <c r="Z57" s="34">
        <f t="shared" si="40"/>
        <v>0</v>
      </c>
      <c r="AA57" s="34">
        <f t="shared" si="41"/>
        <v>0</v>
      </c>
      <c r="AB57" s="69">
        <f t="shared" si="26"/>
      </c>
      <c r="AC57" s="35"/>
      <c r="AD57" s="41"/>
      <c r="AE57" s="41"/>
      <c r="AF57" s="41"/>
      <c r="AG57" s="41"/>
      <c r="AH57" s="41"/>
      <c r="AI57" s="34">
        <f t="shared" si="42"/>
        <v>0</v>
      </c>
      <c r="AJ57" s="41"/>
      <c r="AK57" s="41"/>
      <c r="AL57" s="41"/>
      <c r="AM57" s="41">
        <v>7.5</v>
      </c>
      <c r="AN57" s="41">
        <v>7.5</v>
      </c>
      <c r="AO57" s="34">
        <f t="shared" si="43"/>
        <v>15</v>
      </c>
      <c r="AP57" s="41"/>
      <c r="AQ57" s="41"/>
      <c r="AR57" s="41"/>
      <c r="AS57" s="41"/>
      <c r="AT57" s="41"/>
      <c r="AU57" s="34">
        <f t="shared" si="44"/>
        <v>0</v>
      </c>
      <c r="AV57" s="41"/>
      <c r="AW57" s="41"/>
      <c r="AX57" s="41"/>
      <c r="AY57" s="41"/>
      <c r="AZ57" s="41"/>
      <c r="BA57" s="34">
        <f t="shared" si="45"/>
        <v>0</v>
      </c>
      <c r="BB57" s="34">
        <f t="shared" si="46"/>
        <v>15</v>
      </c>
      <c r="BC57" s="69">
        <f t="shared" si="27"/>
        <v>0.0020178944347753035</v>
      </c>
      <c r="BD57" s="35"/>
      <c r="BE57" s="41"/>
      <c r="BF57" s="41"/>
      <c r="BG57" s="41"/>
      <c r="BH57" s="41"/>
      <c r="BI57" s="41"/>
      <c r="BJ57" s="41"/>
      <c r="BK57" s="34">
        <f t="shared" si="47"/>
        <v>0</v>
      </c>
      <c r="BL57" s="41">
        <v>7.499999999999999</v>
      </c>
      <c r="BM57" s="41">
        <v>7.5</v>
      </c>
      <c r="BN57" s="41"/>
      <c r="BO57" s="41"/>
      <c r="BP57" s="41"/>
      <c r="BQ57" s="41"/>
      <c r="BR57" s="34">
        <f t="shared" si="36"/>
        <v>15</v>
      </c>
      <c r="BS57" s="41"/>
      <c r="BT57" s="41"/>
      <c r="BU57" s="41"/>
      <c r="BV57" s="41"/>
      <c r="BW57" s="41"/>
      <c r="BX57" s="34">
        <f t="shared" si="48"/>
        <v>0</v>
      </c>
      <c r="BY57" s="41"/>
      <c r="BZ57" s="41"/>
      <c r="CA57" s="41"/>
      <c r="CB57" s="41"/>
      <c r="CC57" s="41"/>
      <c r="CD57" s="34">
        <f t="shared" si="49"/>
        <v>0</v>
      </c>
      <c r="CE57" s="34">
        <f t="shared" si="37"/>
        <v>15</v>
      </c>
      <c r="CF57" s="69">
        <f t="shared" si="28"/>
        <v>0.0016136321656472386</v>
      </c>
      <c r="CG57" s="35"/>
      <c r="CH57" s="41"/>
      <c r="CI57" s="41"/>
      <c r="CJ57" s="41"/>
      <c r="CK57" s="36">
        <f t="shared" si="29"/>
        <v>0</v>
      </c>
      <c r="CL57" s="36"/>
      <c r="CM57" s="41"/>
      <c r="CN57" s="41"/>
      <c r="CO57" s="41"/>
      <c r="CP57" s="34">
        <f t="shared" si="50"/>
        <v>0</v>
      </c>
      <c r="CQ57" s="41"/>
      <c r="CR57" s="41"/>
      <c r="CS57" s="41"/>
      <c r="CT57" s="41"/>
      <c r="CU57" s="41"/>
      <c r="CV57" s="41"/>
      <c r="CW57" s="41"/>
      <c r="CX57" s="41"/>
      <c r="CY57" s="41"/>
      <c r="CZ57" s="41"/>
      <c r="DA57" s="41"/>
      <c r="DB57" s="41"/>
      <c r="DC57" s="41"/>
      <c r="DD57" s="41"/>
      <c r="DE57" s="41"/>
      <c r="DF57" s="41"/>
      <c r="DG57" s="41"/>
      <c r="DH57" s="34">
        <f t="shared" si="31"/>
        <v>0</v>
      </c>
      <c r="DI57" s="36">
        <f t="shared" si="51"/>
        <v>0</v>
      </c>
      <c r="DJ57" s="69">
        <f t="shared" si="30"/>
      </c>
      <c r="DK57" s="32"/>
    </row>
    <row r="58" spans="1:114" s="32" customFormat="1" ht="15.75" customHeight="1">
      <c r="A58" s="42">
        <v>15</v>
      </c>
      <c r="B58" s="16" t="s">
        <v>152</v>
      </c>
      <c r="C58" s="1"/>
      <c r="D58" s="51"/>
      <c r="E58" s="51"/>
      <c r="F58" s="51"/>
      <c r="G58" s="51"/>
      <c r="H58" s="51"/>
      <c r="I58" s="51"/>
      <c r="J58" s="51"/>
      <c r="K58" s="51"/>
      <c r="L58" s="51"/>
      <c r="M58" s="51"/>
      <c r="N58" s="51"/>
      <c r="O58" s="34">
        <f>SUM(D58:N58)</f>
        <v>0</v>
      </c>
      <c r="P58" s="36"/>
      <c r="Q58" s="51"/>
      <c r="R58" s="51"/>
      <c r="S58" s="51"/>
      <c r="T58" s="34">
        <f>SUM(Q58:S58)</f>
        <v>0</v>
      </c>
      <c r="U58" s="51"/>
      <c r="V58" s="51"/>
      <c r="W58" s="51"/>
      <c r="X58" s="51"/>
      <c r="Y58" s="51"/>
      <c r="Z58" s="34">
        <f t="shared" si="40"/>
        <v>0</v>
      </c>
      <c r="AA58" s="34">
        <f t="shared" si="41"/>
        <v>0</v>
      </c>
      <c r="AB58" s="69">
        <f t="shared" si="26"/>
      </c>
      <c r="AC58" s="35"/>
      <c r="AD58" s="51"/>
      <c r="AE58" s="51"/>
      <c r="AF58" s="51"/>
      <c r="AG58" s="51"/>
      <c r="AH58" s="51"/>
      <c r="AI58" s="34">
        <f t="shared" si="42"/>
        <v>0</v>
      </c>
      <c r="AJ58" s="51"/>
      <c r="AK58" s="51"/>
      <c r="AL58" s="51"/>
      <c r="AM58" s="51"/>
      <c r="AN58" s="51"/>
      <c r="AO58" s="34">
        <f>SUM(AJ58:AN58)</f>
        <v>0</v>
      </c>
      <c r="AP58" s="51"/>
      <c r="AQ58" s="51"/>
      <c r="AR58" s="51"/>
      <c r="AS58" s="51"/>
      <c r="AT58" s="51"/>
      <c r="AU58" s="34">
        <f>SUM(AP58:AT58)</f>
        <v>0</v>
      </c>
      <c r="AV58" s="51"/>
      <c r="AW58" s="51"/>
      <c r="AX58" s="51"/>
      <c r="AY58" s="51"/>
      <c r="AZ58" s="51"/>
      <c r="BA58" s="34">
        <f t="shared" si="45"/>
        <v>0</v>
      </c>
      <c r="BB58" s="34">
        <f>SUM(AI58,AO58,AU58,BA58)</f>
        <v>0</v>
      </c>
      <c r="BC58" s="69">
        <f t="shared" si="27"/>
      </c>
      <c r="BD58" s="35"/>
      <c r="BE58" s="51"/>
      <c r="BF58" s="51"/>
      <c r="BG58" s="51"/>
      <c r="BH58" s="51"/>
      <c r="BI58" s="51"/>
      <c r="BJ58" s="51"/>
      <c r="BK58" s="34">
        <f t="shared" si="47"/>
        <v>0</v>
      </c>
      <c r="BL58" s="51"/>
      <c r="BM58" s="51"/>
      <c r="BN58" s="51"/>
      <c r="BO58" s="51"/>
      <c r="BP58" s="51"/>
      <c r="BQ58" s="51">
        <v>3.8</v>
      </c>
      <c r="BR58" s="34">
        <f>SUM(BL58:BQ58)</f>
        <v>3.8</v>
      </c>
      <c r="BS58" s="51"/>
      <c r="BT58" s="51"/>
      <c r="BU58" s="51"/>
      <c r="BV58" s="51"/>
      <c r="BW58" s="51"/>
      <c r="BX58" s="34">
        <f>SUM(BS58:BW58)</f>
        <v>0</v>
      </c>
      <c r="BY58" s="51"/>
      <c r="BZ58" s="51"/>
      <c r="CA58" s="51"/>
      <c r="CB58" s="51"/>
      <c r="CC58" s="51"/>
      <c r="CD58" s="34">
        <f>SUM(BY58:CC58)</f>
        <v>0</v>
      </c>
      <c r="CE58" s="34">
        <f>SUM(BK58,BR58,BX58,CD58)</f>
        <v>3.8</v>
      </c>
      <c r="CF58" s="69">
        <f t="shared" si="28"/>
        <v>0.00040878681529730044</v>
      </c>
      <c r="CG58" s="35"/>
      <c r="CH58" s="51"/>
      <c r="CI58" s="51"/>
      <c r="CJ58" s="51"/>
      <c r="CK58" s="36">
        <f>SUM(CH58:CJ58)</f>
        <v>0</v>
      </c>
      <c r="CL58" s="36"/>
      <c r="CM58" s="51"/>
      <c r="CN58" s="51"/>
      <c r="CO58" s="51"/>
      <c r="CP58" s="34">
        <f>SUM(CM58:CO58)</f>
        <v>0</v>
      </c>
      <c r="CQ58" s="51"/>
      <c r="CR58" s="51"/>
      <c r="CS58" s="51"/>
      <c r="CT58" s="51"/>
      <c r="CU58" s="51"/>
      <c r="CV58" s="51"/>
      <c r="CW58" s="51"/>
      <c r="CX58" s="51"/>
      <c r="CY58" s="51"/>
      <c r="CZ58" s="51"/>
      <c r="DA58" s="51"/>
      <c r="DB58" s="51"/>
      <c r="DC58" s="51"/>
      <c r="DD58" s="51"/>
      <c r="DE58" s="51"/>
      <c r="DF58" s="51"/>
      <c r="DG58" s="51"/>
      <c r="DH58" s="34">
        <f>SUM(CQ58:DG58)</f>
        <v>0</v>
      </c>
      <c r="DI58" s="36">
        <f>SUM(CK58,CL58,CP58,DH58)</f>
        <v>0</v>
      </c>
      <c r="DJ58" s="69">
        <f t="shared" si="30"/>
      </c>
    </row>
    <row r="59" spans="1:114" s="32" customFormat="1" ht="15.75" customHeight="1">
      <c r="A59" s="42"/>
      <c r="B59" s="16" t="s">
        <v>63</v>
      </c>
      <c r="C59" s="1"/>
      <c r="D59" s="51"/>
      <c r="E59" s="51"/>
      <c r="F59" s="51"/>
      <c r="G59" s="51"/>
      <c r="H59" s="51"/>
      <c r="I59" s="51"/>
      <c r="J59" s="51"/>
      <c r="K59" s="51"/>
      <c r="L59" s="51"/>
      <c r="M59" s="51"/>
      <c r="N59" s="51"/>
      <c r="O59" s="34">
        <f t="shared" si="38"/>
        <v>0</v>
      </c>
      <c r="P59" s="36"/>
      <c r="Q59" s="51"/>
      <c r="R59" s="51"/>
      <c r="S59" s="51"/>
      <c r="T59" s="34">
        <f t="shared" si="39"/>
        <v>0</v>
      </c>
      <c r="U59" s="51"/>
      <c r="V59" s="51"/>
      <c r="W59" s="51"/>
      <c r="X59" s="51"/>
      <c r="Y59" s="51"/>
      <c r="Z59" s="34">
        <f>SUM(U59:Y59)</f>
        <v>0</v>
      </c>
      <c r="AA59" s="34">
        <f>SUM(O59,P59,T59,Z59)</f>
        <v>0</v>
      </c>
      <c r="AB59" s="69">
        <f t="shared" si="26"/>
      </c>
      <c r="AC59" s="35"/>
      <c r="AD59" s="51"/>
      <c r="AE59" s="51"/>
      <c r="AF59" s="51"/>
      <c r="AG59" s="51"/>
      <c r="AH59" s="51"/>
      <c r="AI59" s="34">
        <f>SUM(AD59:AH59)</f>
        <v>0</v>
      </c>
      <c r="AJ59" s="51"/>
      <c r="AK59" s="51"/>
      <c r="AL59" s="51"/>
      <c r="AM59" s="51"/>
      <c r="AN59" s="51"/>
      <c r="AO59" s="34">
        <f t="shared" si="43"/>
        <v>0</v>
      </c>
      <c r="AP59" s="51"/>
      <c r="AQ59" s="51"/>
      <c r="AR59" s="51"/>
      <c r="AS59" s="51"/>
      <c r="AT59" s="51"/>
      <c r="AU59" s="34">
        <f t="shared" si="44"/>
        <v>0</v>
      </c>
      <c r="AV59" s="51"/>
      <c r="AW59" s="51"/>
      <c r="AX59" s="51"/>
      <c r="AY59" s="51"/>
      <c r="AZ59" s="51"/>
      <c r="BA59" s="34">
        <f>SUM(AV59:AZ59)</f>
        <v>0</v>
      </c>
      <c r="BB59" s="34">
        <f t="shared" si="46"/>
        <v>0</v>
      </c>
      <c r="BC59" s="69">
        <f t="shared" si="27"/>
      </c>
      <c r="BD59" s="35"/>
      <c r="BE59" s="51"/>
      <c r="BF59" s="51"/>
      <c r="BG59" s="51"/>
      <c r="BH59" s="51"/>
      <c r="BI59" s="51"/>
      <c r="BJ59" s="51"/>
      <c r="BK59" s="34">
        <f>SUM(BE59:BJ59)</f>
        <v>0</v>
      </c>
      <c r="BL59" s="51"/>
      <c r="BM59" s="51"/>
      <c r="BN59" s="51">
        <v>1.38582</v>
      </c>
      <c r="BO59" s="51"/>
      <c r="BP59" s="51"/>
      <c r="BQ59" s="51"/>
      <c r="BR59" s="34">
        <f t="shared" si="36"/>
        <v>1.38582</v>
      </c>
      <c r="BS59" s="51"/>
      <c r="BT59" s="51"/>
      <c r="BU59" s="51"/>
      <c r="BV59" s="51"/>
      <c r="BW59" s="51"/>
      <c r="BX59" s="34">
        <f t="shared" si="48"/>
        <v>0</v>
      </c>
      <c r="BY59" s="51"/>
      <c r="BZ59" s="51"/>
      <c r="CA59" s="51"/>
      <c r="CB59" s="51"/>
      <c r="CC59" s="51"/>
      <c r="CD59" s="34">
        <f t="shared" si="49"/>
        <v>0</v>
      </c>
      <c r="CE59" s="34">
        <f t="shared" si="37"/>
        <v>1.38582</v>
      </c>
      <c r="CF59" s="69">
        <f t="shared" si="28"/>
        <v>0.0001490802485198171</v>
      </c>
      <c r="CG59" s="35"/>
      <c r="CH59" s="51"/>
      <c r="CI59" s="51"/>
      <c r="CJ59" s="51"/>
      <c r="CK59" s="36">
        <f t="shared" si="29"/>
        <v>0</v>
      </c>
      <c r="CL59" s="36"/>
      <c r="CM59" s="51"/>
      <c r="CN59" s="51"/>
      <c r="CO59" s="51"/>
      <c r="CP59" s="34">
        <f t="shared" si="50"/>
        <v>0</v>
      </c>
      <c r="CQ59" s="51"/>
      <c r="CR59" s="51"/>
      <c r="CS59" s="51"/>
      <c r="CT59" s="51"/>
      <c r="CU59" s="51"/>
      <c r="CV59" s="51"/>
      <c r="CW59" s="51"/>
      <c r="CX59" s="51"/>
      <c r="CY59" s="51"/>
      <c r="CZ59" s="51"/>
      <c r="DA59" s="51"/>
      <c r="DB59" s="51"/>
      <c r="DC59" s="51"/>
      <c r="DD59" s="51"/>
      <c r="DE59" s="51"/>
      <c r="DF59" s="51"/>
      <c r="DG59" s="51"/>
      <c r="DH59" s="34">
        <f t="shared" si="31"/>
        <v>0</v>
      </c>
      <c r="DI59" s="36">
        <f t="shared" si="51"/>
        <v>0</v>
      </c>
      <c r="DJ59" s="69">
        <f t="shared" si="30"/>
      </c>
    </row>
    <row r="60" spans="1:114" s="32" customFormat="1" ht="15.75" customHeight="1">
      <c r="A60" s="42"/>
      <c r="B60" s="16" t="s">
        <v>64</v>
      </c>
      <c r="C60" s="1"/>
      <c r="D60" s="51"/>
      <c r="E60" s="51"/>
      <c r="F60" s="51"/>
      <c r="G60" s="51"/>
      <c r="H60" s="51"/>
      <c r="I60" s="51"/>
      <c r="J60" s="51"/>
      <c r="K60" s="51"/>
      <c r="L60" s="51"/>
      <c r="M60" s="51"/>
      <c r="N60" s="51"/>
      <c r="O60" s="34">
        <f>SUM(D60:N60)</f>
        <v>0</v>
      </c>
      <c r="P60" s="36"/>
      <c r="Q60" s="51"/>
      <c r="R60" s="51"/>
      <c r="S60" s="51"/>
      <c r="T60" s="34">
        <f>SUM(Q60:S60)</f>
        <v>0</v>
      </c>
      <c r="U60" s="51"/>
      <c r="V60" s="51"/>
      <c r="W60" s="51"/>
      <c r="X60" s="51"/>
      <c r="Y60" s="51"/>
      <c r="Z60" s="34">
        <f>SUM(U60:Y60)</f>
        <v>0</v>
      </c>
      <c r="AA60" s="34">
        <f>SUM(O60,P60,T60,Z60)</f>
        <v>0</v>
      </c>
      <c r="AB60" s="69">
        <f t="shared" si="26"/>
      </c>
      <c r="AC60" s="35"/>
      <c r="AD60" s="51"/>
      <c r="AE60" s="51"/>
      <c r="AF60" s="51"/>
      <c r="AG60" s="51"/>
      <c r="AH60" s="51">
        <v>1.05</v>
      </c>
      <c r="AI60" s="34">
        <f>SUM(AD60:AH60)</f>
        <v>1.05</v>
      </c>
      <c r="AJ60" s="51"/>
      <c r="AK60" s="51"/>
      <c r="AL60" s="51"/>
      <c r="AM60" s="51"/>
      <c r="AN60" s="51"/>
      <c r="AO60" s="34">
        <f>SUM(AJ60:AN60)</f>
        <v>0</v>
      </c>
      <c r="AP60" s="51"/>
      <c r="AQ60" s="51"/>
      <c r="AR60" s="51"/>
      <c r="AS60" s="51"/>
      <c r="AT60" s="51"/>
      <c r="AU60" s="34">
        <f>SUM(AP60:AT60)</f>
        <v>0</v>
      </c>
      <c r="AV60" s="51"/>
      <c r="AW60" s="51"/>
      <c r="AX60" s="51"/>
      <c r="AY60" s="51"/>
      <c r="AZ60" s="51"/>
      <c r="BA60" s="34">
        <f>SUM(AV60:AZ60)</f>
        <v>0</v>
      </c>
      <c r="BB60" s="34">
        <f>SUM(AI60,AO60,AU60,BA60)</f>
        <v>1.05</v>
      </c>
      <c r="BC60" s="69">
        <f t="shared" si="27"/>
        <v>0.00014125261043427127</v>
      </c>
      <c r="BD60" s="35"/>
      <c r="BE60" s="51">
        <v>0.1</v>
      </c>
      <c r="BF60" s="51"/>
      <c r="BG60" s="51">
        <v>1</v>
      </c>
      <c r="BH60" s="51"/>
      <c r="BI60" s="51"/>
      <c r="BJ60" s="51"/>
      <c r="BK60" s="34">
        <f>SUM(BE60:BJ60)</f>
        <v>1.1</v>
      </c>
      <c r="BL60" s="51">
        <v>2.5</v>
      </c>
      <c r="BM60" s="51">
        <v>2.5</v>
      </c>
      <c r="BN60" s="51"/>
      <c r="BO60" s="51"/>
      <c r="BP60" s="51"/>
      <c r="BQ60" s="51"/>
      <c r="BR60" s="34">
        <f t="shared" si="36"/>
        <v>5</v>
      </c>
      <c r="BS60" s="51"/>
      <c r="BT60" s="51"/>
      <c r="BU60" s="51"/>
      <c r="BV60" s="51"/>
      <c r="BW60" s="51"/>
      <c r="BX60" s="34">
        <f>SUM(BS60:BW60)</f>
        <v>0</v>
      </c>
      <c r="BY60" s="51"/>
      <c r="BZ60" s="51"/>
      <c r="CA60" s="51"/>
      <c r="CB60" s="51"/>
      <c r="CC60" s="51"/>
      <c r="CD60" s="34">
        <f t="shared" si="49"/>
        <v>0</v>
      </c>
      <c r="CE60" s="34">
        <f t="shared" si="37"/>
        <v>6.1</v>
      </c>
      <c r="CF60" s="69">
        <f t="shared" si="28"/>
        <v>0.000656210414029877</v>
      </c>
      <c r="CG60" s="35"/>
      <c r="CH60" s="51"/>
      <c r="CI60" s="51"/>
      <c r="CJ60" s="51"/>
      <c r="CK60" s="36">
        <f t="shared" si="29"/>
        <v>0</v>
      </c>
      <c r="CL60" s="36"/>
      <c r="CM60" s="51"/>
      <c r="CN60" s="51"/>
      <c r="CO60" s="51"/>
      <c r="CP60" s="34">
        <f>SUM(CM60:CO60)</f>
        <v>0</v>
      </c>
      <c r="CQ60" s="51"/>
      <c r="CR60" s="51"/>
      <c r="CS60" s="51"/>
      <c r="CT60" s="51"/>
      <c r="CU60" s="51"/>
      <c r="CV60" s="51"/>
      <c r="CW60" s="51"/>
      <c r="CX60" s="51"/>
      <c r="CY60" s="51"/>
      <c r="CZ60" s="51"/>
      <c r="DA60" s="51"/>
      <c r="DB60" s="51"/>
      <c r="DC60" s="51"/>
      <c r="DD60" s="51"/>
      <c r="DE60" s="51"/>
      <c r="DF60" s="51"/>
      <c r="DG60" s="51"/>
      <c r="DH60" s="34">
        <f t="shared" si="31"/>
        <v>0</v>
      </c>
      <c r="DI60" s="36">
        <f t="shared" si="51"/>
        <v>0</v>
      </c>
      <c r="DJ60" s="69">
        <f t="shared" si="30"/>
      </c>
    </row>
    <row r="61" spans="1:114" s="32" customFormat="1" ht="15.75" customHeight="1">
      <c r="A61" s="42"/>
      <c r="B61" s="16" t="s">
        <v>178</v>
      </c>
      <c r="C61" s="1"/>
      <c r="D61" s="51"/>
      <c r="E61" s="51"/>
      <c r="F61" s="51"/>
      <c r="G61" s="51"/>
      <c r="H61" s="51"/>
      <c r="I61" s="51"/>
      <c r="J61" s="51"/>
      <c r="K61" s="51"/>
      <c r="L61" s="51"/>
      <c r="M61" s="51"/>
      <c r="N61" s="51"/>
      <c r="O61" s="34">
        <f>SUM(D61:N61)</f>
        <v>0</v>
      </c>
      <c r="P61" s="36"/>
      <c r="Q61" s="51"/>
      <c r="R61" s="51"/>
      <c r="S61" s="51"/>
      <c r="T61" s="34">
        <f>SUM(Q61:S61)</f>
        <v>0</v>
      </c>
      <c r="U61" s="51"/>
      <c r="V61" s="51"/>
      <c r="W61" s="51"/>
      <c r="X61" s="51"/>
      <c r="Y61" s="51"/>
      <c r="Z61" s="34">
        <f>SUM(U61:Y61)</f>
        <v>0</v>
      </c>
      <c r="AA61" s="34">
        <f>SUM(O61,P61,T61,Z61)</f>
        <v>0</v>
      </c>
      <c r="AB61" s="69">
        <f t="shared" si="26"/>
      </c>
      <c r="AC61" s="35"/>
      <c r="AD61" s="51"/>
      <c r="AE61" s="51"/>
      <c r="AF61" s="51"/>
      <c r="AG61" s="51"/>
      <c r="AH61" s="51"/>
      <c r="AI61" s="34">
        <f>SUM(AD61:AH61)</f>
        <v>0</v>
      </c>
      <c r="AJ61" s="51"/>
      <c r="AK61" s="51"/>
      <c r="AL61" s="51"/>
      <c r="AM61" s="51"/>
      <c r="AN61" s="51"/>
      <c r="AO61" s="34">
        <f>SUM(AJ61:AN61)</f>
        <v>0</v>
      </c>
      <c r="AP61" s="51"/>
      <c r="AQ61" s="51"/>
      <c r="AR61" s="51"/>
      <c r="AS61" s="51"/>
      <c r="AT61" s="51"/>
      <c r="AU61" s="34">
        <f>SUM(AP61:AT61)</f>
        <v>0</v>
      </c>
      <c r="AV61" s="51"/>
      <c r="AW61" s="51"/>
      <c r="AX61" s="51"/>
      <c r="AY61" s="51"/>
      <c r="AZ61" s="51"/>
      <c r="BA61" s="34">
        <f>SUM(AV61:AZ61)</f>
        <v>0</v>
      </c>
      <c r="BB61" s="34">
        <f>SUM(AI61,AO61,AU61,BA61)</f>
        <v>0</v>
      </c>
      <c r="BC61" s="69">
        <f t="shared" si="27"/>
      </c>
      <c r="BD61" s="35"/>
      <c r="BE61" s="51"/>
      <c r="BF61" s="51"/>
      <c r="BG61" s="51"/>
      <c r="BH61" s="51"/>
      <c r="BI61" s="51"/>
      <c r="BJ61" s="51"/>
      <c r="BK61" s="34">
        <f>SUM(BE61:BJ61)</f>
        <v>0</v>
      </c>
      <c r="BL61" s="51"/>
      <c r="BM61" s="51"/>
      <c r="BN61" s="51"/>
      <c r="BO61" s="51"/>
      <c r="BP61" s="51"/>
      <c r="BQ61" s="51">
        <v>1.5</v>
      </c>
      <c r="BR61" s="34">
        <f>SUM(BL61:BQ61)</f>
        <v>1.5</v>
      </c>
      <c r="BS61" s="51"/>
      <c r="BT61" s="51"/>
      <c r="BU61" s="51"/>
      <c r="BV61" s="51"/>
      <c r="BW61" s="51"/>
      <c r="BX61" s="34">
        <f>SUM(BS61:BW61)</f>
        <v>0</v>
      </c>
      <c r="BY61" s="51"/>
      <c r="BZ61" s="51"/>
      <c r="CA61" s="51"/>
      <c r="CB61" s="51"/>
      <c r="CC61" s="51"/>
      <c r="CD61" s="34">
        <f>SUM(BY61:CC61)</f>
        <v>0</v>
      </c>
      <c r="CE61" s="34">
        <f>SUM(BK61,BR61,BX61,CD61)</f>
        <v>1.5</v>
      </c>
      <c r="CF61" s="69">
        <f t="shared" si="28"/>
        <v>0.00016136321656472387</v>
      </c>
      <c r="CG61" s="35"/>
      <c r="CH61" s="51"/>
      <c r="CI61" s="51"/>
      <c r="CJ61" s="51"/>
      <c r="CK61" s="36">
        <f>SUM(CH61:CJ61)</f>
        <v>0</v>
      </c>
      <c r="CL61" s="36"/>
      <c r="CM61" s="51"/>
      <c r="CN61" s="51"/>
      <c r="CO61" s="51"/>
      <c r="CP61" s="34">
        <f>SUM(CM61:CO61)</f>
        <v>0</v>
      </c>
      <c r="CQ61" s="51"/>
      <c r="CR61" s="51"/>
      <c r="CS61" s="51"/>
      <c r="CT61" s="51"/>
      <c r="CU61" s="51"/>
      <c r="CV61" s="51"/>
      <c r="CW61" s="51"/>
      <c r="CX61" s="51"/>
      <c r="CY61" s="51"/>
      <c r="CZ61" s="51"/>
      <c r="DA61" s="51"/>
      <c r="DB61" s="51"/>
      <c r="DC61" s="51"/>
      <c r="DD61" s="51"/>
      <c r="DE61" s="51"/>
      <c r="DF61" s="51"/>
      <c r="DG61" s="51"/>
      <c r="DH61" s="34">
        <f>SUM(CQ61:DG61)</f>
        <v>0</v>
      </c>
      <c r="DI61" s="36">
        <f>SUM(CK61,CL61,CP61,DH61)</f>
        <v>0</v>
      </c>
      <c r="DJ61" s="69">
        <f t="shared" si="30"/>
      </c>
    </row>
    <row r="62" spans="1:114" s="32" customFormat="1" ht="15.75" customHeight="1">
      <c r="A62" s="42">
        <v>16</v>
      </c>
      <c r="B62" s="16" t="s">
        <v>65</v>
      </c>
      <c r="C62" s="1"/>
      <c r="D62" s="51"/>
      <c r="E62" s="51"/>
      <c r="F62" s="51"/>
      <c r="G62" s="51"/>
      <c r="H62" s="51"/>
      <c r="I62" s="51"/>
      <c r="J62" s="51"/>
      <c r="K62" s="51"/>
      <c r="L62" s="51"/>
      <c r="M62" s="51"/>
      <c r="N62" s="51"/>
      <c r="O62" s="34">
        <f t="shared" si="38"/>
        <v>0</v>
      </c>
      <c r="P62" s="36"/>
      <c r="Q62" s="51"/>
      <c r="R62" s="51"/>
      <c r="S62" s="51"/>
      <c r="T62" s="34">
        <f t="shared" si="39"/>
        <v>0</v>
      </c>
      <c r="U62" s="51"/>
      <c r="V62" s="51"/>
      <c r="W62" s="51"/>
      <c r="X62" s="51"/>
      <c r="Y62" s="51"/>
      <c r="Z62" s="34">
        <f t="shared" si="40"/>
        <v>0</v>
      </c>
      <c r="AA62" s="34">
        <f t="shared" si="41"/>
        <v>0</v>
      </c>
      <c r="AB62" s="69">
        <f t="shared" si="26"/>
      </c>
      <c r="AC62" s="35"/>
      <c r="AD62" s="51"/>
      <c r="AE62" s="51"/>
      <c r="AF62" s="51"/>
      <c r="AG62" s="51"/>
      <c r="AH62" s="51"/>
      <c r="AI62" s="34">
        <f t="shared" si="42"/>
        <v>0</v>
      </c>
      <c r="AJ62" s="51"/>
      <c r="AK62" s="51"/>
      <c r="AL62" s="51"/>
      <c r="AM62" s="51"/>
      <c r="AN62" s="51"/>
      <c r="AO62" s="34">
        <f t="shared" si="43"/>
        <v>0</v>
      </c>
      <c r="AP62" s="51"/>
      <c r="AQ62" s="51"/>
      <c r="AR62" s="51"/>
      <c r="AS62" s="51"/>
      <c r="AT62" s="51"/>
      <c r="AU62" s="34">
        <f t="shared" si="44"/>
        <v>0</v>
      </c>
      <c r="AV62" s="51"/>
      <c r="AW62" s="51"/>
      <c r="AX62" s="51"/>
      <c r="AY62" s="51"/>
      <c r="AZ62" s="51"/>
      <c r="BA62" s="34">
        <f t="shared" si="45"/>
        <v>0</v>
      </c>
      <c r="BB62" s="34">
        <f t="shared" si="46"/>
        <v>0</v>
      </c>
      <c r="BC62" s="69">
        <f t="shared" si="27"/>
      </c>
      <c r="BD62" s="35"/>
      <c r="BE62" s="51"/>
      <c r="BF62" s="51"/>
      <c r="BG62" s="51"/>
      <c r="BH62" s="51"/>
      <c r="BI62" s="51"/>
      <c r="BJ62" s="51"/>
      <c r="BK62" s="34">
        <f t="shared" si="47"/>
        <v>0</v>
      </c>
      <c r="BL62" s="51">
        <v>1.0444</v>
      </c>
      <c r="BM62" s="51">
        <v>1.10490844</v>
      </c>
      <c r="BN62" s="51">
        <v>1.0774045</v>
      </c>
      <c r="BO62" s="51"/>
      <c r="BP62" s="51"/>
      <c r="BQ62" s="51"/>
      <c r="BR62" s="34">
        <f t="shared" si="36"/>
        <v>3.22671294</v>
      </c>
      <c r="BS62" s="51"/>
      <c r="BT62" s="51"/>
      <c r="BU62" s="51"/>
      <c r="BV62" s="51"/>
      <c r="BW62" s="51"/>
      <c r="BX62" s="34">
        <f t="shared" si="48"/>
        <v>0</v>
      </c>
      <c r="BY62" s="51"/>
      <c r="BZ62" s="51"/>
      <c r="CA62" s="51"/>
      <c r="CB62" s="51"/>
      <c r="CC62" s="51"/>
      <c r="CD62" s="34">
        <f t="shared" si="49"/>
        <v>0</v>
      </c>
      <c r="CE62" s="34">
        <f t="shared" si="37"/>
        <v>3.22671294</v>
      </c>
      <c r="CF62" s="69">
        <f t="shared" si="28"/>
        <v>0.00034711518595294456</v>
      </c>
      <c r="CG62" s="35"/>
      <c r="CH62" s="51"/>
      <c r="CI62" s="51"/>
      <c r="CJ62" s="51"/>
      <c r="CK62" s="36">
        <f t="shared" si="29"/>
        <v>0</v>
      </c>
      <c r="CL62" s="36"/>
      <c r="CM62" s="51"/>
      <c r="CN62" s="51"/>
      <c r="CO62" s="51"/>
      <c r="CP62" s="34">
        <f t="shared" si="50"/>
        <v>0</v>
      </c>
      <c r="CQ62" s="51"/>
      <c r="CR62" s="51"/>
      <c r="CS62" s="51"/>
      <c r="CT62" s="51"/>
      <c r="CU62" s="51"/>
      <c r="CV62" s="51"/>
      <c r="CW62" s="51"/>
      <c r="CX62" s="51"/>
      <c r="CY62" s="51"/>
      <c r="CZ62" s="51"/>
      <c r="DA62" s="51"/>
      <c r="DB62" s="51"/>
      <c r="DC62" s="51"/>
      <c r="DD62" s="51"/>
      <c r="DE62" s="51"/>
      <c r="DF62" s="51"/>
      <c r="DG62" s="51"/>
      <c r="DH62" s="34">
        <f t="shared" si="31"/>
        <v>0</v>
      </c>
      <c r="DI62" s="36">
        <f t="shared" si="51"/>
        <v>0</v>
      </c>
      <c r="DJ62" s="69">
        <f t="shared" si="30"/>
      </c>
    </row>
    <row r="63" spans="1:115" s="7" customFormat="1" ht="25.5" customHeight="1">
      <c r="A63" s="42">
        <v>17</v>
      </c>
      <c r="B63" s="16" t="s">
        <v>66</v>
      </c>
      <c r="C63" s="1"/>
      <c r="D63" s="40">
        <v>0.02</v>
      </c>
      <c r="E63" s="40"/>
      <c r="F63" s="40">
        <v>1.630361</v>
      </c>
      <c r="G63" s="40">
        <v>2.580847</v>
      </c>
      <c r="H63" s="40">
        <v>1.805051</v>
      </c>
      <c r="I63" s="40">
        <v>0.47348</v>
      </c>
      <c r="J63" s="40">
        <v>1.904352</v>
      </c>
      <c r="K63" s="40">
        <v>1.1</v>
      </c>
      <c r="L63" s="40">
        <v>0.8</v>
      </c>
      <c r="M63" s="40">
        <v>1</v>
      </c>
      <c r="N63" s="40">
        <v>1</v>
      </c>
      <c r="O63" s="34">
        <f t="shared" si="38"/>
        <v>12.314091</v>
      </c>
      <c r="P63" s="36"/>
      <c r="Q63" s="40"/>
      <c r="R63" s="40"/>
      <c r="S63" s="40"/>
      <c r="T63" s="34">
        <f t="shared" si="39"/>
        <v>0</v>
      </c>
      <c r="U63" s="40"/>
      <c r="V63" s="40"/>
      <c r="W63" s="40"/>
      <c r="X63" s="40"/>
      <c r="Y63" s="40"/>
      <c r="Z63" s="34">
        <f t="shared" si="40"/>
        <v>0</v>
      </c>
      <c r="AA63" s="34">
        <f t="shared" si="41"/>
        <v>12.314091</v>
      </c>
      <c r="AB63" s="69">
        <f t="shared" si="26"/>
        <v>0.0029361015842232657</v>
      </c>
      <c r="AC63" s="35"/>
      <c r="AD63" s="40">
        <v>0.827</v>
      </c>
      <c r="AE63" s="40">
        <v>0.80000044085</v>
      </c>
      <c r="AF63" s="40">
        <v>2.15535034</v>
      </c>
      <c r="AG63" s="40">
        <v>1.8295870899999997</v>
      </c>
      <c r="AH63" s="40">
        <v>0.8585538699999999</v>
      </c>
      <c r="AI63" s="34">
        <f t="shared" si="42"/>
        <v>6.470491740849999</v>
      </c>
      <c r="AJ63" s="40">
        <v>3.361</v>
      </c>
      <c r="AK63" s="40">
        <v>2.6104000000000003</v>
      </c>
      <c r="AL63" s="40">
        <v>4.681</v>
      </c>
      <c r="AM63" s="40">
        <v>0.5</v>
      </c>
      <c r="AN63" s="40"/>
      <c r="AO63" s="34">
        <f t="shared" si="43"/>
        <v>11.1524</v>
      </c>
      <c r="AP63" s="40"/>
      <c r="AQ63" s="40"/>
      <c r="AR63" s="40"/>
      <c r="AS63" s="40"/>
      <c r="AT63" s="40"/>
      <c r="AU63" s="34">
        <f t="shared" si="44"/>
        <v>0</v>
      </c>
      <c r="AV63" s="40"/>
      <c r="AW63" s="40"/>
      <c r="AX63" s="40"/>
      <c r="AY63" s="40"/>
      <c r="AZ63" s="40"/>
      <c r="BA63" s="34">
        <f t="shared" si="45"/>
        <v>0</v>
      </c>
      <c r="BB63" s="34">
        <f t="shared" si="46"/>
        <v>17.62289174085</v>
      </c>
      <c r="BC63" s="69">
        <f t="shared" si="27"/>
        <v>0.0023707423445672587</v>
      </c>
      <c r="BD63" s="35"/>
      <c r="BE63" s="40">
        <v>0.12480490000000002</v>
      </c>
      <c r="BF63" s="40">
        <v>0.18140292</v>
      </c>
      <c r="BG63" s="40">
        <v>0.0849566</v>
      </c>
      <c r="BH63" s="40">
        <v>0.58740102</v>
      </c>
      <c r="BI63" s="40"/>
      <c r="BJ63" s="40">
        <v>0.79995</v>
      </c>
      <c r="BK63" s="34">
        <f t="shared" si="47"/>
        <v>1.77851544</v>
      </c>
      <c r="BL63" s="40"/>
      <c r="BM63" s="40"/>
      <c r="BN63" s="40"/>
      <c r="BO63" s="40"/>
      <c r="BP63" s="40"/>
      <c r="BQ63" s="40"/>
      <c r="BR63" s="34">
        <f t="shared" si="36"/>
        <v>0</v>
      </c>
      <c r="BS63" s="40"/>
      <c r="BT63" s="40"/>
      <c r="BU63" s="40"/>
      <c r="BV63" s="40"/>
      <c r="BW63" s="40"/>
      <c r="BX63" s="34">
        <f t="shared" si="48"/>
        <v>0</v>
      </c>
      <c r="BY63" s="40"/>
      <c r="BZ63" s="40"/>
      <c r="CA63" s="40"/>
      <c r="CB63" s="40"/>
      <c r="CC63" s="40"/>
      <c r="CD63" s="34">
        <f t="shared" si="49"/>
        <v>0</v>
      </c>
      <c r="CE63" s="34">
        <f t="shared" si="37"/>
        <v>1.77851544</v>
      </c>
      <c r="CF63" s="69">
        <f t="shared" si="28"/>
        <v>0.00019132464807228343</v>
      </c>
      <c r="CG63" s="35"/>
      <c r="CH63" s="40"/>
      <c r="CI63" s="40"/>
      <c r="CJ63" s="40"/>
      <c r="CK63" s="36">
        <f t="shared" si="29"/>
        <v>0</v>
      </c>
      <c r="CL63" s="36"/>
      <c r="CM63" s="40"/>
      <c r="CN63" s="40"/>
      <c r="CO63" s="40"/>
      <c r="CP63" s="34">
        <f t="shared" si="50"/>
        <v>0</v>
      </c>
      <c r="CQ63" s="40"/>
      <c r="CR63" s="40"/>
      <c r="CS63" s="40"/>
      <c r="CT63" s="40"/>
      <c r="CU63" s="40"/>
      <c r="CV63" s="40"/>
      <c r="CW63" s="40"/>
      <c r="CX63" s="40"/>
      <c r="CY63" s="40"/>
      <c r="CZ63" s="40"/>
      <c r="DA63" s="40"/>
      <c r="DB63" s="40"/>
      <c r="DC63" s="40"/>
      <c r="DD63" s="40"/>
      <c r="DE63" s="40"/>
      <c r="DF63" s="40"/>
      <c r="DG63" s="40"/>
      <c r="DH63" s="34">
        <f t="shared" si="31"/>
        <v>0</v>
      </c>
      <c r="DI63" s="36">
        <f t="shared" si="51"/>
        <v>0</v>
      </c>
      <c r="DJ63" s="69">
        <f t="shared" si="30"/>
      </c>
      <c r="DK63" s="32"/>
    </row>
    <row r="64" spans="2:115" ht="20.25" customHeight="1">
      <c r="B64" s="63" t="s">
        <v>52</v>
      </c>
      <c r="C64" s="1"/>
      <c r="D64" s="55">
        <f>SUM(D47:D63)</f>
        <v>0.02</v>
      </c>
      <c r="E64" s="55">
        <f aca="true" t="shared" si="52" ref="E64:AA64">SUM(E47:E63)</f>
        <v>0</v>
      </c>
      <c r="F64" s="55">
        <f t="shared" si="52"/>
        <v>1.630361</v>
      </c>
      <c r="G64" s="55">
        <f t="shared" si="52"/>
        <v>2.580847</v>
      </c>
      <c r="H64" s="55">
        <f t="shared" si="52"/>
        <v>1.805051</v>
      </c>
      <c r="I64" s="55">
        <f t="shared" si="52"/>
        <v>0.47348</v>
      </c>
      <c r="J64" s="55">
        <f t="shared" si="52"/>
        <v>1.904352</v>
      </c>
      <c r="K64" s="55">
        <f t="shared" si="52"/>
        <v>1.1</v>
      </c>
      <c r="L64" s="55">
        <f t="shared" si="52"/>
        <v>6.6</v>
      </c>
      <c r="M64" s="55">
        <f t="shared" si="52"/>
        <v>6.9</v>
      </c>
      <c r="N64" s="55">
        <f t="shared" si="52"/>
        <v>5</v>
      </c>
      <c r="O64" s="56">
        <f t="shared" si="52"/>
        <v>28.014091</v>
      </c>
      <c r="P64" s="56">
        <f t="shared" si="52"/>
        <v>0</v>
      </c>
      <c r="Q64" s="55">
        <f t="shared" si="52"/>
        <v>0</v>
      </c>
      <c r="R64" s="55">
        <f t="shared" si="52"/>
        <v>0</v>
      </c>
      <c r="S64" s="55">
        <f t="shared" si="52"/>
        <v>0</v>
      </c>
      <c r="T64" s="56">
        <f t="shared" si="52"/>
        <v>0</v>
      </c>
      <c r="U64" s="55">
        <f t="shared" si="52"/>
        <v>0</v>
      </c>
      <c r="V64" s="55">
        <f t="shared" si="52"/>
        <v>0</v>
      </c>
      <c r="W64" s="55">
        <f t="shared" si="52"/>
        <v>0</v>
      </c>
      <c r="X64" s="55">
        <f t="shared" si="52"/>
        <v>0</v>
      </c>
      <c r="Y64" s="55">
        <f t="shared" si="52"/>
        <v>0</v>
      </c>
      <c r="Z64" s="56">
        <f t="shared" si="52"/>
        <v>0</v>
      </c>
      <c r="AA64" s="56">
        <f t="shared" si="52"/>
        <v>28.014091</v>
      </c>
      <c r="AB64" s="70">
        <f t="shared" si="26"/>
        <v>0.006679519987766432</v>
      </c>
      <c r="AC64" s="35"/>
      <c r="AD64" s="55">
        <f aca="true" t="shared" si="53" ref="AD64:BB64">SUM(AD47:AD63)</f>
        <v>0.827</v>
      </c>
      <c r="AE64" s="55">
        <f t="shared" si="53"/>
        <v>0.80000044085</v>
      </c>
      <c r="AF64" s="55">
        <f t="shared" si="53"/>
        <v>2.15535034</v>
      </c>
      <c r="AG64" s="55">
        <f t="shared" si="53"/>
        <v>1.8295870899999997</v>
      </c>
      <c r="AH64" s="55">
        <f t="shared" si="53"/>
        <v>1.90855387</v>
      </c>
      <c r="AI64" s="56">
        <f t="shared" si="53"/>
        <v>7.520491740849999</v>
      </c>
      <c r="AJ64" s="55">
        <f t="shared" si="53"/>
        <v>6.4990310000000004</v>
      </c>
      <c r="AK64" s="55">
        <f t="shared" si="53"/>
        <v>15.43945738865</v>
      </c>
      <c r="AL64" s="55">
        <f t="shared" si="53"/>
        <v>18.99039872</v>
      </c>
      <c r="AM64" s="55">
        <f t="shared" si="53"/>
        <v>43.984854819999995</v>
      </c>
      <c r="AN64" s="55">
        <f t="shared" si="53"/>
        <v>12.93900935</v>
      </c>
      <c r="AO64" s="56">
        <f t="shared" si="53"/>
        <v>97.85275127864999</v>
      </c>
      <c r="AP64" s="55">
        <f t="shared" si="53"/>
        <v>0</v>
      </c>
      <c r="AQ64" s="55">
        <f t="shared" si="53"/>
        <v>0</v>
      </c>
      <c r="AR64" s="55">
        <f t="shared" si="53"/>
        <v>0</v>
      </c>
      <c r="AS64" s="55">
        <f t="shared" si="53"/>
        <v>0</v>
      </c>
      <c r="AT64" s="55">
        <f t="shared" si="53"/>
        <v>0</v>
      </c>
      <c r="AU64" s="56">
        <f t="shared" si="53"/>
        <v>0</v>
      </c>
      <c r="AV64" s="55">
        <f t="shared" si="53"/>
        <v>0</v>
      </c>
      <c r="AW64" s="55">
        <f t="shared" si="53"/>
        <v>0</v>
      </c>
      <c r="AX64" s="55">
        <f t="shared" si="53"/>
        <v>0</v>
      </c>
      <c r="AY64" s="55">
        <f t="shared" si="53"/>
        <v>0</v>
      </c>
      <c r="AZ64" s="55">
        <f t="shared" si="53"/>
        <v>0</v>
      </c>
      <c r="BA64" s="56">
        <f t="shared" si="53"/>
        <v>0</v>
      </c>
      <c r="BB64" s="56">
        <f t="shared" si="53"/>
        <v>105.3732430195</v>
      </c>
      <c r="BC64" s="70">
        <f t="shared" si="27"/>
        <v>0.014175472044218311</v>
      </c>
      <c r="BD64" s="35"/>
      <c r="BE64" s="55">
        <f aca="true" t="shared" si="54" ref="BE64:CE64">SUM(BE47:BE63)</f>
        <v>1.4248049</v>
      </c>
      <c r="BF64" s="55">
        <f t="shared" si="54"/>
        <v>1.18140292</v>
      </c>
      <c r="BG64" s="55">
        <f t="shared" si="54"/>
        <v>2.3349566</v>
      </c>
      <c r="BH64" s="55">
        <f t="shared" si="54"/>
        <v>3.11739602</v>
      </c>
      <c r="BI64" s="55">
        <f t="shared" si="54"/>
        <v>0.35</v>
      </c>
      <c r="BJ64" s="55">
        <f t="shared" si="54"/>
        <v>0.79995</v>
      </c>
      <c r="BK64" s="56">
        <f t="shared" si="54"/>
        <v>9.20851044</v>
      </c>
      <c r="BL64" s="55">
        <f t="shared" si="54"/>
        <v>16.38299822</v>
      </c>
      <c r="BM64" s="55">
        <f t="shared" si="54"/>
        <v>17.91137542268</v>
      </c>
      <c r="BN64" s="55">
        <f t="shared" si="54"/>
        <v>13.326358346920001</v>
      </c>
      <c r="BO64" s="55">
        <f t="shared" si="54"/>
        <v>7.545216999999999</v>
      </c>
      <c r="BP64" s="55">
        <f t="shared" si="54"/>
        <v>3.8678622603999995</v>
      </c>
      <c r="BQ64" s="55">
        <f t="shared" si="54"/>
        <v>5.8</v>
      </c>
      <c r="BR64" s="56">
        <f t="shared" si="54"/>
        <v>64.83381125</v>
      </c>
      <c r="BS64" s="55">
        <f t="shared" si="54"/>
        <v>0</v>
      </c>
      <c r="BT64" s="55">
        <f t="shared" si="54"/>
        <v>0</v>
      </c>
      <c r="BU64" s="55">
        <f t="shared" si="54"/>
        <v>0</v>
      </c>
      <c r="BV64" s="55">
        <f t="shared" si="54"/>
        <v>0</v>
      </c>
      <c r="BW64" s="55">
        <f t="shared" si="54"/>
        <v>0</v>
      </c>
      <c r="BX64" s="56">
        <f t="shared" si="54"/>
        <v>0</v>
      </c>
      <c r="BY64" s="55">
        <f t="shared" si="54"/>
        <v>0</v>
      </c>
      <c r="BZ64" s="55">
        <f t="shared" si="54"/>
        <v>0</v>
      </c>
      <c r="CA64" s="55">
        <f t="shared" si="54"/>
        <v>0</v>
      </c>
      <c r="CB64" s="55">
        <f t="shared" si="54"/>
        <v>0</v>
      </c>
      <c r="CC64" s="55">
        <f t="shared" si="54"/>
        <v>0</v>
      </c>
      <c r="CD64" s="56">
        <f t="shared" si="54"/>
        <v>0</v>
      </c>
      <c r="CE64" s="56">
        <f t="shared" si="54"/>
        <v>74.04232169</v>
      </c>
      <c r="CF64" s="70">
        <f t="shared" si="28"/>
        <v>0.007965138126545613</v>
      </c>
      <c r="CG64" s="35"/>
      <c r="CH64" s="55">
        <f aca="true" t="shared" si="55" ref="CH64:DH64">SUM(CH47:CH63)</f>
        <v>0</v>
      </c>
      <c r="CI64" s="55">
        <f t="shared" si="55"/>
        <v>0</v>
      </c>
      <c r="CJ64" s="55">
        <f t="shared" si="55"/>
        <v>0</v>
      </c>
      <c r="CK64" s="56">
        <f t="shared" si="55"/>
        <v>0</v>
      </c>
      <c r="CL64" s="56">
        <f t="shared" si="55"/>
        <v>0</v>
      </c>
      <c r="CM64" s="55">
        <f t="shared" si="55"/>
        <v>0</v>
      </c>
      <c r="CN64" s="55">
        <f t="shared" si="55"/>
        <v>0</v>
      </c>
      <c r="CO64" s="55">
        <f t="shared" si="55"/>
        <v>0</v>
      </c>
      <c r="CP64" s="56">
        <f t="shared" si="55"/>
        <v>0</v>
      </c>
      <c r="CQ64" s="55">
        <f t="shared" si="55"/>
        <v>0</v>
      </c>
      <c r="CR64" s="55">
        <f t="shared" si="55"/>
        <v>0</v>
      </c>
      <c r="CS64" s="55">
        <f t="shared" si="55"/>
        <v>0</v>
      </c>
      <c r="CT64" s="55">
        <f t="shared" si="55"/>
        <v>0</v>
      </c>
      <c r="CU64" s="55">
        <f t="shared" si="55"/>
        <v>0</v>
      </c>
      <c r="CV64" s="55">
        <f t="shared" si="55"/>
        <v>0</v>
      </c>
      <c r="CW64" s="55">
        <f t="shared" si="55"/>
        <v>0</v>
      </c>
      <c r="CX64" s="55">
        <f t="shared" si="55"/>
        <v>0</v>
      </c>
      <c r="CY64" s="55">
        <f t="shared" si="55"/>
        <v>0</v>
      </c>
      <c r="CZ64" s="55">
        <f t="shared" si="55"/>
        <v>0</v>
      </c>
      <c r="DA64" s="55">
        <f t="shared" si="55"/>
        <v>0</v>
      </c>
      <c r="DB64" s="55">
        <f t="shared" si="55"/>
        <v>0</v>
      </c>
      <c r="DC64" s="55">
        <f t="shared" si="55"/>
        <v>0</v>
      </c>
      <c r="DD64" s="55">
        <f t="shared" si="55"/>
        <v>0</v>
      </c>
      <c r="DE64" s="55">
        <f t="shared" si="55"/>
        <v>0</v>
      </c>
      <c r="DF64" s="55">
        <f t="shared" si="55"/>
        <v>0</v>
      </c>
      <c r="DG64" s="55">
        <f t="shared" si="55"/>
        <v>0</v>
      </c>
      <c r="DH64" s="56">
        <f t="shared" si="55"/>
        <v>0</v>
      </c>
      <c r="DI64" s="56">
        <f>SUM(DI47:DI63)</f>
        <v>0</v>
      </c>
      <c r="DJ64" s="70">
        <f t="shared" si="30"/>
      </c>
      <c r="DK64" s="32"/>
    </row>
    <row r="65" spans="1:114" s="32" customFormat="1" ht="35.25" customHeight="1">
      <c r="A65" s="120">
        <v>18</v>
      </c>
      <c r="B65" s="61" t="s">
        <v>67</v>
      </c>
      <c r="C65" s="1"/>
      <c r="D65" s="53">
        <f aca="true" t="shared" si="56" ref="D65:AA65">SUM(D46,D64)</f>
        <v>325.02</v>
      </c>
      <c r="E65" s="53">
        <f t="shared" si="56"/>
        <v>425</v>
      </c>
      <c r="F65" s="53">
        <f t="shared" si="56"/>
        <v>1.630361</v>
      </c>
      <c r="G65" s="53">
        <f t="shared" si="56"/>
        <v>6.080847</v>
      </c>
      <c r="H65" s="53">
        <f t="shared" si="56"/>
        <v>6.805051</v>
      </c>
      <c r="I65" s="53">
        <f t="shared" si="56"/>
        <v>154.81148</v>
      </c>
      <c r="J65" s="53">
        <f t="shared" si="56"/>
        <v>1.904352</v>
      </c>
      <c r="K65" s="53">
        <f t="shared" si="56"/>
        <v>76.1</v>
      </c>
      <c r="L65" s="53">
        <f t="shared" si="56"/>
        <v>81.6</v>
      </c>
      <c r="M65" s="53">
        <f t="shared" si="56"/>
        <v>81.9</v>
      </c>
      <c r="N65" s="53">
        <f t="shared" si="56"/>
        <v>80</v>
      </c>
      <c r="O65" s="54">
        <f t="shared" si="56"/>
        <v>1240.852091</v>
      </c>
      <c r="P65" s="54">
        <f t="shared" si="56"/>
        <v>0</v>
      </c>
      <c r="Q65" s="53">
        <f t="shared" si="56"/>
        <v>0</v>
      </c>
      <c r="R65" s="53">
        <f t="shared" si="56"/>
        <v>10</v>
      </c>
      <c r="S65" s="53">
        <f t="shared" si="56"/>
        <v>10</v>
      </c>
      <c r="T65" s="54">
        <f t="shared" si="56"/>
        <v>20</v>
      </c>
      <c r="U65" s="53">
        <f t="shared" si="56"/>
        <v>0</v>
      </c>
      <c r="V65" s="53">
        <f t="shared" si="56"/>
        <v>0</v>
      </c>
      <c r="W65" s="53">
        <f t="shared" si="56"/>
        <v>0</v>
      </c>
      <c r="X65" s="53">
        <f t="shared" si="56"/>
        <v>0</v>
      </c>
      <c r="Y65" s="53">
        <f t="shared" si="56"/>
        <v>0</v>
      </c>
      <c r="Z65" s="54">
        <f t="shared" si="56"/>
        <v>0</v>
      </c>
      <c r="AA65" s="80">
        <f t="shared" si="56"/>
        <v>1260.852091</v>
      </c>
      <c r="AB65" s="81">
        <f t="shared" si="26"/>
        <v>0.30063037717167407</v>
      </c>
      <c r="AC65" s="35"/>
      <c r="AD65" s="53">
        <f aca="true" t="shared" si="57" ref="AD65:BB65">SUM(AD46,AD64)</f>
        <v>229.0046075</v>
      </c>
      <c r="AE65" s="53">
        <f t="shared" si="57"/>
        <v>278.42548594085</v>
      </c>
      <c r="AF65" s="53">
        <f t="shared" si="57"/>
        <v>295.35225734</v>
      </c>
      <c r="AG65" s="53">
        <f t="shared" si="57"/>
        <v>227.42958708999998</v>
      </c>
      <c r="AH65" s="53">
        <f t="shared" si="57"/>
        <v>246.90855387</v>
      </c>
      <c r="AI65" s="54">
        <f t="shared" si="57"/>
        <v>1277.12049174085</v>
      </c>
      <c r="AJ65" s="53">
        <f t="shared" si="57"/>
        <v>9.636897000000001</v>
      </c>
      <c r="AK65" s="53">
        <f t="shared" si="57"/>
        <v>23.91406938865</v>
      </c>
      <c r="AL65" s="53">
        <f t="shared" si="57"/>
        <v>33.996294840000004</v>
      </c>
      <c r="AM65" s="53">
        <f t="shared" si="57"/>
        <v>52.742022369999994</v>
      </c>
      <c r="AN65" s="53">
        <f t="shared" si="57"/>
        <v>27.563467579999998</v>
      </c>
      <c r="AO65" s="54">
        <f t="shared" si="57"/>
        <v>147.85275117864998</v>
      </c>
      <c r="AP65" s="53">
        <f t="shared" si="57"/>
        <v>10</v>
      </c>
      <c r="AQ65" s="53">
        <f t="shared" si="57"/>
        <v>10</v>
      </c>
      <c r="AR65" s="53">
        <f t="shared" si="57"/>
        <v>10</v>
      </c>
      <c r="AS65" s="53">
        <f t="shared" si="57"/>
        <v>0</v>
      </c>
      <c r="AT65" s="53">
        <f t="shared" si="57"/>
        <v>0</v>
      </c>
      <c r="AU65" s="54">
        <f t="shared" si="57"/>
        <v>30</v>
      </c>
      <c r="AV65" s="53">
        <f t="shared" si="57"/>
        <v>0</v>
      </c>
      <c r="AW65" s="53">
        <f t="shared" si="57"/>
        <v>0</v>
      </c>
      <c r="AX65" s="53">
        <f t="shared" si="57"/>
        <v>0</v>
      </c>
      <c r="AY65" s="53">
        <f t="shared" si="57"/>
        <v>0</v>
      </c>
      <c r="AZ65" s="53">
        <f t="shared" si="57"/>
        <v>0</v>
      </c>
      <c r="BA65" s="54">
        <f t="shared" si="57"/>
        <v>0</v>
      </c>
      <c r="BB65" s="80">
        <f t="shared" si="57"/>
        <v>1454.9732429194999</v>
      </c>
      <c r="BC65" s="81">
        <f t="shared" si="27"/>
        <v>0.19573216064228233</v>
      </c>
      <c r="BD65" s="35"/>
      <c r="BE65" s="53">
        <f aca="true" t="shared" si="58" ref="BE65:CE65">SUM(BE46,BE64)</f>
        <v>261.6260049</v>
      </c>
      <c r="BF65" s="53">
        <f t="shared" si="58"/>
        <v>301.38260291999995</v>
      </c>
      <c r="BG65" s="53">
        <f t="shared" si="58"/>
        <v>327.53615659999997</v>
      </c>
      <c r="BH65" s="53">
        <f t="shared" si="58"/>
        <v>303.31859602</v>
      </c>
      <c r="BI65" s="53">
        <f t="shared" si="58"/>
        <v>290.5512</v>
      </c>
      <c r="BJ65" s="53">
        <f t="shared" si="58"/>
        <v>5.79995</v>
      </c>
      <c r="BK65" s="54">
        <f t="shared" si="58"/>
        <v>1490.2145104400001</v>
      </c>
      <c r="BL65" s="53">
        <f t="shared" si="58"/>
        <v>36.382998220000005</v>
      </c>
      <c r="BM65" s="53">
        <f t="shared" si="58"/>
        <v>37.91137542268001</v>
      </c>
      <c r="BN65" s="53">
        <f t="shared" si="58"/>
        <v>28.326358346919996</v>
      </c>
      <c r="BO65" s="53">
        <f t="shared" si="58"/>
        <v>22.545217</v>
      </c>
      <c r="BP65" s="53">
        <f t="shared" si="58"/>
        <v>8.867862260399999</v>
      </c>
      <c r="BQ65" s="53">
        <f t="shared" si="58"/>
        <v>5.8</v>
      </c>
      <c r="BR65" s="54">
        <f t="shared" si="58"/>
        <v>139.83381125</v>
      </c>
      <c r="BS65" s="53">
        <f t="shared" si="58"/>
        <v>0</v>
      </c>
      <c r="BT65" s="53">
        <f t="shared" si="58"/>
        <v>0</v>
      </c>
      <c r="BU65" s="53">
        <f t="shared" si="58"/>
        <v>0</v>
      </c>
      <c r="BV65" s="53">
        <f t="shared" si="58"/>
        <v>0</v>
      </c>
      <c r="BW65" s="53">
        <f t="shared" si="58"/>
        <v>0</v>
      </c>
      <c r="BX65" s="54">
        <f t="shared" si="58"/>
        <v>0</v>
      </c>
      <c r="BY65" s="53">
        <f t="shared" si="58"/>
        <v>0</v>
      </c>
      <c r="BZ65" s="53">
        <f t="shared" si="58"/>
        <v>0</v>
      </c>
      <c r="CA65" s="53">
        <f t="shared" si="58"/>
        <v>0</v>
      </c>
      <c r="CB65" s="53">
        <f t="shared" si="58"/>
        <v>0</v>
      </c>
      <c r="CC65" s="53">
        <f t="shared" si="58"/>
        <v>0</v>
      </c>
      <c r="CD65" s="54">
        <f t="shared" si="58"/>
        <v>0</v>
      </c>
      <c r="CE65" s="80">
        <f t="shared" si="58"/>
        <v>1630.0483216900002</v>
      </c>
      <c r="CF65" s="81">
        <f t="shared" si="28"/>
        <v>0.17535322689588545</v>
      </c>
      <c r="CG65" s="35"/>
      <c r="CH65" s="53">
        <f aca="true" t="shared" si="59" ref="CH65:DI65">SUM(CH46,CH64)</f>
        <v>0</v>
      </c>
      <c r="CI65" s="53">
        <f>SUM(CI46,CI64)</f>
        <v>0</v>
      </c>
      <c r="CJ65" s="53">
        <f>SUM(CJ46,CJ64)</f>
        <v>0</v>
      </c>
      <c r="CK65" s="54">
        <f t="shared" si="59"/>
        <v>0</v>
      </c>
      <c r="CL65" s="54">
        <f t="shared" si="59"/>
        <v>0</v>
      </c>
      <c r="CM65" s="53">
        <f t="shared" si="59"/>
        <v>0</v>
      </c>
      <c r="CN65" s="53">
        <f t="shared" si="59"/>
        <v>0</v>
      </c>
      <c r="CO65" s="53">
        <f t="shared" si="59"/>
        <v>0</v>
      </c>
      <c r="CP65" s="54">
        <f t="shared" si="59"/>
        <v>0</v>
      </c>
      <c r="CQ65" s="53">
        <f t="shared" si="59"/>
        <v>0</v>
      </c>
      <c r="CR65" s="53">
        <f t="shared" si="59"/>
        <v>0</v>
      </c>
      <c r="CS65" s="53">
        <f t="shared" si="59"/>
        <v>0</v>
      </c>
      <c r="CT65" s="53">
        <f t="shared" si="59"/>
        <v>0</v>
      </c>
      <c r="CU65" s="53">
        <f t="shared" si="59"/>
        <v>0</v>
      </c>
      <c r="CV65" s="53">
        <f t="shared" si="59"/>
        <v>0</v>
      </c>
      <c r="CW65" s="53">
        <f t="shared" si="59"/>
        <v>0</v>
      </c>
      <c r="CX65" s="53">
        <f t="shared" si="59"/>
        <v>0</v>
      </c>
      <c r="CY65" s="53">
        <f t="shared" si="59"/>
        <v>0</v>
      </c>
      <c r="CZ65" s="53">
        <f t="shared" si="59"/>
        <v>0</v>
      </c>
      <c r="DA65" s="53">
        <f t="shared" si="59"/>
        <v>0</v>
      </c>
      <c r="DB65" s="53">
        <f t="shared" si="59"/>
        <v>0</v>
      </c>
      <c r="DC65" s="53">
        <f t="shared" si="59"/>
        <v>0</v>
      </c>
      <c r="DD65" s="53">
        <f t="shared" si="59"/>
        <v>0</v>
      </c>
      <c r="DE65" s="53">
        <f t="shared" si="59"/>
        <v>0</v>
      </c>
      <c r="DF65" s="53">
        <f t="shared" si="59"/>
        <v>0</v>
      </c>
      <c r="DG65" s="53">
        <f>SUM(DG46,DG64)</f>
        <v>0</v>
      </c>
      <c r="DH65" s="54">
        <f t="shared" si="59"/>
        <v>0</v>
      </c>
      <c r="DI65" s="80">
        <f t="shared" si="59"/>
        <v>0</v>
      </c>
      <c r="DJ65" s="81">
        <f t="shared" si="30"/>
      </c>
    </row>
    <row r="66" spans="1:115" ht="8.25" customHeight="1">
      <c r="A66" s="32"/>
      <c r="B66" s="32"/>
      <c r="C66" s="32"/>
      <c r="D66" s="32"/>
      <c r="E66" s="32"/>
      <c r="F66" s="32"/>
      <c r="G66" s="32"/>
      <c r="H66" s="32"/>
      <c r="I66" s="32"/>
      <c r="J66" s="32"/>
      <c r="K66" s="32"/>
      <c r="L66" s="32"/>
      <c r="M66" s="32"/>
      <c r="N66" s="32"/>
      <c r="O66" s="32"/>
      <c r="Q66" s="32"/>
      <c r="R66" s="32"/>
      <c r="S66" s="32"/>
      <c r="T66" s="32"/>
      <c r="U66" s="32"/>
      <c r="V66" s="32"/>
      <c r="W66" s="32"/>
      <c r="X66" s="32"/>
      <c r="Y66" s="32"/>
      <c r="Z66" s="32"/>
      <c r="AA66" s="32"/>
      <c r="AB66" s="71">
        <f t="shared" si="26"/>
      </c>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71">
        <f t="shared" si="27"/>
      </c>
      <c r="BD66" s="32"/>
      <c r="BE66" s="32"/>
      <c r="BF66" s="32"/>
      <c r="BG66" s="32"/>
      <c r="BH66" s="32"/>
      <c r="BI66" s="32"/>
      <c r="BK66" s="32"/>
      <c r="BL66" s="32"/>
      <c r="BM66" s="32"/>
      <c r="BR66" s="32"/>
      <c r="BS66" s="32"/>
      <c r="BT66" s="32"/>
      <c r="BU66" s="32"/>
      <c r="BV66" s="32"/>
      <c r="BW66" s="32"/>
      <c r="BX66" s="32"/>
      <c r="BY66" s="32"/>
      <c r="BZ66" s="32"/>
      <c r="CA66" s="32"/>
      <c r="CB66" s="32"/>
      <c r="CC66" s="32"/>
      <c r="CD66" s="32"/>
      <c r="CE66" s="32"/>
      <c r="CF66" s="71">
        <f t="shared" si="28"/>
      </c>
      <c r="CG66" s="32"/>
      <c r="CK66" s="32"/>
      <c r="CL66" s="32"/>
      <c r="CM66" s="32"/>
      <c r="CN66" s="32"/>
      <c r="CP66" s="32"/>
      <c r="CQ66" s="32"/>
      <c r="CR66" s="32"/>
      <c r="CS66" s="32"/>
      <c r="CT66" s="32"/>
      <c r="CU66" s="32"/>
      <c r="CV66" s="32"/>
      <c r="CW66" s="32"/>
      <c r="CX66" s="32"/>
      <c r="CY66" s="32"/>
      <c r="CZ66" s="32"/>
      <c r="DA66" s="32"/>
      <c r="DB66" s="32"/>
      <c r="DC66" s="32"/>
      <c r="DH66" s="32"/>
      <c r="DI66" s="32"/>
      <c r="DJ66" s="71">
        <f t="shared" si="30"/>
      </c>
      <c r="DK66" s="32"/>
    </row>
    <row r="67" spans="2:114" s="46" customFormat="1" ht="18" customHeight="1" thickBot="1">
      <c r="B67" s="60" t="s">
        <v>68</v>
      </c>
      <c r="C67" s="47"/>
      <c r="D67" s="57">
        <f aca="true" t="shared" si="60" ref="D67:AA67">SUM(D40,D65)</f>
        <v>329.48339999999996</v>
      </c>
      <c r="E67" s="57">
        <f t="shared" si="60"/>
        <v>518.0865650000001</v>
      </c>
      <c r="F67" s="57">
        <f t="shared" si="60"/>
        <v>107.88534499999999</v>
      </c>
      <c r="G67" s="57">
        <f t="shared" si="60"/>
        <v>116.994879</v>
      </c>
      <c r="H67" s="57">
        <f t="shared" si="60"/>
        <v>167.20320199999998</v>
      </c>
      <c r="I67" s="57">
        <f t="shared" si="60"/>
        <v>429.7353959999999</v>
      </c>
      <c r="J67" s="57">
        <f t="shared" si="60"/>
        <v>218.104461</v>
      </c>
      <c r="K67" s="57">
        <f t="shared" si="60"/>
        <v>358.39137800000003</v>
      </c>
      <c r="L67" s="57">
        <f t="shared" si="60"/>
        <v>355.33073592999995</v>
      </c>
      <c r="M67" s="57">
        <f t="shared" si="60"/>
        <v>333.48646418</v>
      </c>
      <c r="N67" s="57">
        <f t="shared" si="60"/>
        <v>345.51318889000004</v>
      </c>
      <c r="O67" s="58">
        <f t="shared" si="60"/>
        <v>3280.2150149999998</v>
      </c>
      <c r="P67" s="58">
        <f t="shared" si="60"/>
        <v>0</v>
      </c>
      <c r="Q67" s="57">
        <f t="shared" si="60"/>
        <v>50.21583432</v>
      </c>
      <c r="R67" s="57">
        <f t="shared" si="60"/>
        <v>170.99757653</v>
      </c>
      <c r="S67" s="57">
        <f t="shared" si="60"/>
        <v>114.361789</v>
      </c>
      <c r="T67" s="58">
        <f t="shared" si="60"/>
        <v>335.57519985000005</v>
      </c>
      <c r="U67" s="57">
        <f t="shared" si="60"/>
        <v>20.403565999999998</v>
      </c>
      <c r="V67" s="57">
        <f t="shared" si="60"/>
        <v>69.20114247153559</v>
      </c>
      <c r="W67" s="57">
        <f t="shared" si="60"/>
        <v>137.596069663</v>
      </c>
      <c r="X67" s="57">
        <f t="shared" si="60"/>
        <v>168.1876834593026</v>
      </c>
      <c r="Y67" s="57">
        <f t="shared" si="60"/>
        <v>182.84889609249998</v>
      </c>
      <c r="Z67" s="58">
        <f t="shared" si="60"/>
        <v>578.2373576863382</v>
      </c>
      <c r="AA67" s="82">
        <f t="shared" si="60"/>
        <v>4194.027572536338</v>
      </c>
      <c r="AB67" s="83">
        <f t="shared" si="26"/>
        <v>1</v>
      </c>
      <c r="AC67" s="64"/>
      <c r="AD67" s="57">
        <f aca="true" t="shared" si="61" ref="AD67:BB67">SUM(AD40,AD65)</f>
        <v>687.9979171499999</v>
      </c>
      <c r="AE67" s="57">
        <f t="shared" si="61"/>
        <v>964.15453743085</v>
      </c>
      <c r="AF67" s="57">
        <f t="shared" si="61"/>
        <v>1281.96059383</v>
      </c>
      <c r="AG67" s="57">
        <f t="shared" si="61"/>
        <v>1093.1717614505353</v>
      </c>
      <c r="AH67" s="57">
        <f t="shared" si="61"/>
        <v>1229.7022250419418</v>
      </c>
      <c r="AI67" s="58">
        <f t="shared" si="61"/>
        <v>5256.987034903327</v>
      </c>
      <c r="AJ67" s="57">
        <f t="shared" si="61"/>
        <v>13.089367000000001</v>
      </c>
      <c r="AK67" s="57">
        <f t="shared" si="61"/>
        <v>31.74906938865</v>
      </c>
      <c r="AL67" s="57">
        <f t="shared" si="61"/>
        <v>48.42059484000001</v>
      </c>
      <c r="AM67" s="57">
        <f t="shared" si="61"/>
        <v>74.09167249535</v>
      </c>
      <c r="AN67" s="57">
        <f t="shared" si="61"/>
        <v>41.465735384649996</v>
      </c>
      <c r="AO67" s="58">
        <f t="shared" si="61"/>
        <v>208.81643910864997</v>
      </c>
      <c r="AP67" s="57">
        <f t="shared" si="61"/>
        <v>172.184833</v>
      </c>
      <c r="AQ67" s="57">
        <f t="shared" si="61"/>
        <v>128.287149</v>
      </c>
      <c r="AR67" s="57">
        <f t="shared" si="61"/>
        <v>161.16147035</v>
      </c>
      <c r="AS67" s="57">
        <f t="shared" si="61"/>
        <v>191.23052411999998</v>
      </c>
      <c r="AT67" s="57">
        <f t="shared" si="61"/>
        <v>123.092556</v>
      </c>
      <c r="AU67" s="58">
        <f t="shared" si="61"/>
        <v>775.95653247</v>
      </c>
      <c r="AV67" s="57">
        <f t="shared" si="61"/>
        <v>187.84127327649998</v>
      </c>
      <c r="AW67" s="57">
        <f t="shared" si="61"/>
        <v>234.8459350055</v>
      </c>
      <c r="AX67" s="57">
        <f t="shared" si="61"/>
        <v>245.3480576156258</v>
      </c>
      <c r="AY67" s="57">
        <f t="shared" si="61"/>
        <v>254.27149268336746</v>
      </c>
      <c r="AZ67" s="57">
        <f t="shared" si="61"/>
        <v>269.4241755422922</v>
      </c>
      <c r="BA67" s="58">
        <f t="shared" si="61"/>
        <v>1191.7309341232856</v>
      </c>
      <c r="BB67" s="82">
        <f t="shared" si="61"/>
        <v>7433.490940605264</v>
      </c>
      <c r="BC67" s="83">
        <f t="shared" si="27"/>
        <v>1</v>
      </c>
      <c r="BD67" s="64"/>
      <c r="BE67" s="57">
        <f aca="true" t="shared" si="62" ref="BE67:CE67">SUM(BE40,BE65)</f>
        <v>1449.3554072023296</v>
      </c>
      <c r="BF67" s="57">
        <f t="shared" si="62"/>
        <v>1356.53449889712</v>
      </c>
      <c r="BG67" s="57">
        <f t="shared" si="62"/>
        <v>1470.4454628712326</v>
      </c>
      <c r="BH67" s="57">
        <f t="shared" si="62"/>
        <v>1306.3010075065436</v>
      </c>
      <c r="BI67" s="57">
        <f t="shared" si="62"/>
        <v>1014.4684357796151</v>
      </c>
      <c r="BJ67" s="57">
        <f t="shared" si="62"/>
        <v>481.4632762333333</v>
      </c>
      <c r="BK67" s="58">
        <f t="shared" si="62"/>
        <v>7078.568088490176</v>
      </c>
      <c r="BL67" s="57">
        <f t="shared" si="62"/>
        <v>36.382998220000005</v>
      </c>
      <c r="BM67" s="57">
        <f t="shared" si="62"/>
        <v>39.76807653268001</v>
      </c>
      <c r="BN67" s="57">
        <f t="shared" si="62"/>
        <v>31.029676526919996</v>
      </c>
      <c r="BO67" s="57">
        <f t="shared" si="62"/>
        <v>22.545217</v>
      </c>
      <c r="BP67" s="57">
        <f t="shared" si="62"/>
        <v>8.867862260399999</v>
      </c>
      <c r="BQ67" s="57">
        <f t="shared" si="62"/>
        <v>12.835493077790154</v>
      </c>
      <c r="BR67" s="58">
        <f t="shared" si="62"/>
        <v>151.42932361779015</v>
      </c>
      <c r="BS67" s="57">
        <f t="shared" si="62"/>
        <v>100.261776</v>
      </c>
      <c r="BT67" s="57">
        <f t="shared" si="62"/>
        <v>107.50459599999999</v>
      </c>
      <c r="BU67" s="57">
        <f t="shared" si="62"/>
        <v>62.837016</v>
      </c>
      <c r="BV67" s="57">
        <f t="shared" si="62"/>
        <v>87.51535967999999</v>
      </c>
      <c r="BW67" s="57">
        <f t="shared" si="62"/>
        <v>30.349520000000098</v>
      </c>
      <c r="BX67" s="58">
        <f t="shared" si="62"/>
        <v>388.4682676800001</v>
      </c>
      <c r="BY67" s="57">
        <f t="shared" si="62"/>
        <v>280.0958081234615</v>
      </c>
      <c r="BZ67" s="57">
        <f t="shared" si="62"/>
        <v>287.81070764453835</v>
      </c>
      <c r="CA67" s="57">
        <f t="shared" si="62"/>
        <v>296.912785275018</v>
      </c>
      <c r="CB67" s="57">
        <f t="shared" si="62"/>
        <v>347.74319901875003</v>
      </c>
      <c r="CC67" s="57">
        <f t="shared" si="62"/>
        <v>464.77065171569996</v>
      </c>
      <c r="CD67" s="58">
        <f t="shared" si="62"/>
        <v>1677.3331517774682</v>
      </c>
      <c r="CE67" s="82">
        <f t="shared" si="62"/>
        <v>9295.798831565433</v>
      </c>
      <c r="CF67" s="83">
        <f t="shared" si="28"/>
        <v>1</v>
      </c>
      <c r="CG67" s="64"/>
      <c r="CH67" s="57">
        <f aca="true" t="shared" si="63" ref="CH67:DI67">SUM(CH40,CH65)</f>
        <v>6.75</v>
      </c>
      <c r="CI67" s="57">
        <f>SUM(CI40,CI65)</f>
        <v>4.25</v>
      </c>
      <c r="CJ67" s="57">
        <f>SUM(CJ40,CJ65)</f>
        <v>5</v>
      </c>
      <c r="CK67" s="58">
        <f t="shared" si="63"/>
        <v>16</v>
      </c>
      <c r="CL67" s="58">
        <f t="shared" si="63"/>
        <v>0</v>
      </c>
      <c r="CM67" s="57">
        <f t="shared" si="63"/>
        <v>0</v>
      </c>
      <c r="CN67" s="57">
        <f t="shared" si="63"/>
        <v>0</v>
      </c>
      <c r="CO67" s="57">
        <f t="shared" si="63"/>
        <v>0</v>
      </c>
      <c r="CP67" s="58">
        <f t="shared" si="63"/>
        <v>0</v>
      </c>
      <c r="CQ67" s="57">
        <f t="shared" si="63"/>
        <v>444.9554064372</v>
      </c>
      <c r="CR67" s="57">
        <f t="shared" si="63"/>
        <v>418.5409622396</v>
      </c>
      <c r="CS67" s="57">
        <f t="shared" si="63"/>
        <v>395.6313472645</v>
      </c>
      <c r="CT67" s="57">
        <f t="shared" si="63"/>
        <v>377.0785303703</v>
      </c>
      <c r="CU67" s="57">
        <f t="shared" si="63"/>
        <v>356.50854969249997</v>
      </c>
      <c r="CV67" s="57">
        <f t="shared" si="63"/>
        <v>290.1682696396</v>
      </c>
      <c r="CW67" s="57">
        <f t="shared" si="63"/>
        <v>37.3000250133</v>
      </c>
      <c r="CX67" s="57">
        <f t="shared" si="63"/>
        <v>33.4392983768</v>
      </c>
      <c r="CY67" s="57">
        <f t="shared" si="63"/>
        <v>29.785086309199997</v>
      </c>
      <c r="CZ67" s="57">
        <f t="shared" si="63"/>
        <v>15.8509</v>
      </c>
      <c r="DA67" s="57">
        <f t="shared" si="63"/>
        <v>1</v>
      </c>
      <c r="DB67" s="57">
        <f t="shared" si="63"/>
        <v>1</v>
      </c>
      <c r="DC67" s="57">
        <f t="shared" si="63"/>
        <v>1</v>
      </c>
      <c r="DD67" s="57">
        <f t="shared" si="63"/>
        <v>1</v>
      </c>
      <c r="DE67" s="57">
        <f t="shared" si="63"/>
        <v>1</v>
      </c>
      <c r="DF67" s="57">
        <f t="shared" si="63"/>
        <v>1</v>
      </c>
      <c r="DG67" s="57">
        <f t="shared" si="63"/>
        <v>1</v>
      </c>
      <c r="DH67" s="58">
        <f t="shared" si="63"/>
        <v>2406.258375343</v>
      </c>
      <c r="DI67" s="82">
        <f t="shared" si="63"/>
        <v>2422.258375343</v>
      </c>
      <c r="DJ67" s="83">
        <f t="shared" si="30"/>
        <v>1</v>
      </c>
    </row>
    <row r="68" spans="28:114" s="1" customFormat="1" ht="22.5" customHeight="1">
      <c r="AB68" s="72"/>
      <c r="AK68" s="32"/>
      <c r="AL68" s="32"/>
      <c r="AM68" s="32"/>
      <c r="AN68" s="32"/>
      <c r="AO68" s="32"/>
      <c r="AP68" s="32"/>
      <c r="BC68" s="72"/>
      <c r="BF68" s="32"/>
      <c r="BG68" s="32"/>
      <c r="BH68" s="32"/>
      <c r="BI68" s="32"/>
      <c r="BJ68" s="32"/>
      <c r="BK68" s="32"/>
      <c r="BL68" s="32"/>
      <c r="BM68" s="13"/>
      <c r="BN68" s="13"/>
      <c r="BO68" s="13"/>
      <c r="BP68" s="13"/>
      <c r="BQ68" s="13"/>
      <c r="BR68" s="13"/>
      <c r="CF68" s="72"/>
      <c r="CH68" s="32"/>
      <c r="CI68" s="32"/>
      <c r="CJ68" s="32"/>
      <c r="DI68" s="89"/>
      <c r="DJ68" s="72"/>
    </row>
    <row r="69" spans="2:114" s="12" customFormat="1" ht="18.75" customHeight="1">
      <c r="B69" s="48" t="s">
        <v>69</v>
      </c>
      <c r="C69" s="48"/>
      <c r="D69" s="50">
        <f aca="true" t="shared" si="64" ref="D69:AA69">D142-D67</f>
        <v>0</v>
      </c>
      <c r="E69" s="50">
        <f t="shared" si="64"/>
        <v>0</v>
      </c>
      <c r="F69" s="50">
        <f t="shared" si="64"/>
        <v>0</v>
      </c>
      <c r="G69" s="50">
        <f t="shared" si="64"/>
        <v>0</v>
      </c>
      <c r="H69" s="50">
        <f t="shared" si="64"/>
        <v>0</v>
      </c>
      <c r="I69" s="50">
        <f t="shared" si="64"/>
        <v>0</v>
      </c>
      <c r="J69" s="50">
        <f t="shared" si="64"/>
        <v>0</v>
      </c>
      <c r="K69" s="50">
        <f t="shared" si="64"/>
        <v>0</v>
      </c>
      <c r="L69" s="50">
        <f t="shared" si="64"/>
        <v>-4.401795929999935</v>
      </c>
      <c r="M69" s="50">
        <f t="shared" si="64"/>
        <v>4.401795930000048</v>
      </c>
      <c r="N69" s="50">
        <f t="shared" si="64"/>
        <v>-12.87316450000003</v>
      </c>
      <c r="O69" s="59">
        <f t="shared" si="64"/>
        <v>-12.873164499999803</v>
      </c>
      <c r="P69" s="59">
        <f t="shared" si="64"/>
        <v>0</v>
      </c>
      <c r="Q69" s="50">
        <f t="shared" si="64"/>
        <v>-50.21583432</v>
      </c>
      <c r="R69" s="50">
        <f t="shared" si="64"/>
        <v>-170.99757653</v>
      </c>
      <c r="S69" s="50">
        <f t="shared" si="64"/>
        <v>-71.461789</v>
      </c>
      <c r="T69" s="59">
        <f t="shared" si="64"/>
        <v>-292.67519985</v>
      </c>
      <c r="U69" s="50">
        <f t="shared" si="64"/>
        <v>504.3223117411612</v>
      </c>
      <c r="V69" s="50">
        <f t="shared" si="64"/>
        <v>359.0486199289253</v>
      </c>
      <c r="W69" s="50">
        <f t="shared" si="64"/>
        <v>135.0299018886075</v>
      </c>
      <c r="X69" s="50">
        <f t="shared" si="64"/>
        <v>161.82459517254387</v>
      </c>
      <c r="Y69" s="50">
        <f t="shared" si="64"/>
        <v>137.1368298092925</v>
      </c>
      <c r="Z69" s="59">
        <f t="shared" si="64"/>
        <v>1297.36225854053</v>
      </c>
      <c r="AA69" s="59">
        <f t="shared" si="64"/>
        <v>991.8138941905299</v>
      </c>
      <c r="AB69" s="97"/>
      <c r="AC69" s="98"/>
      <c r="AD69" s="50">
        <f aca="true" t="shared" si="65" ref="AD69:BB69">AD142-AD67</f>
        <v>50.588060410000026</v>
      </c>
      <c r="AE69" s="50">
        <f t="shared" si="65"/>
        <v>-78.36736191</v>
      </c>
      <c r="AF69" s="50">
        <f t="shared" si="65"/>
        <v>-7.1461033400000815</v>
      </c>
      <c r="AG69" s="50">
        <f t="shared" si="65"/>
        <v>34.16580394000016</v>
      </c>
      <c r="AH69" s="50">
        <f t="shared" si="65"/>
        <v>5.290575210000043</v>
      </c>
      <c r="AI69" s="59">
        <f t="shared" si="65"/>
        <v>4.530974309999692</v>
      </c>
      <c r="AJ69" s="50">
        <f t="shared" si="65"/>
        <v>46.86213389999999</v>
      </c>
      <c r="AK69" s="50">
        <f t="shared" si="65"/>
        <v>-9.284307259999999</v>
      </c>
      <c r="AL69" s="50">
        <f t="shared" si="65"/>
        <v>-15.911025730000006</v>
      </c>
      <c r="AM69" s="50">
        <f t="shared" si="65"/>
        <v>-20.32264268</v>
      </c>
      <c r="AN69" s="50">
        <f t="shared" si="65"/>
        <v>-1.344158229999998</v>
      </c>
      <c r="AO69" s="59">
        <f t="shared" si="65"/>
        <v>0</v>
      </c>
      <c r="AP69" s="50">
        <f t="shared" si="65"/>
        <v>-43.98483300000001</v>
      </c>
      <c r="AQ69" s="50">
        <f t="shared" si="65"/>
        <v>95.212851</v>
      </c>
      <c r="AR69" s="50">
        <f t="shared" si="65"/>
        <v>53.238529650000004</v>
      </c>
      <c r="AS69" s="50">
        <f t="shared" si="65"/>
        <v>46.46947587999995</v>
      </c>
      <c r="AT69" s="50">
        <f t="shared" si="65"/>
        <v>-0.1498059999998418</v>
      </c>
      <c r="AU69" s="59">
        <f t="shared" si="65"/>
        <v>150.78621753000027</v>
      </c>
      <c r="AV69" s="50">
        <f t="shared" si="65"/>
        <v>112.15872672350002</v>
      </c>
      <c r="AW69" s="50">
        <f t="shared" si="65"/>
        <v>-134.8459350055</v>
      </c>
      <c r="AX69" s="50">
        <f t="shared" si="65"/>
        <v>-45.348057615625805</v>
      </c>
      <c r="AY69" s="50">
        <f t="shared" si="65"/>
        <v>-254.27149268336746</v>
      </c>
      <c r="AZ69" s="50">
        <f t="shared" si="65"/>
        <v>-269.4241755422922</v>
      </c>
      <c r="BA69" s="59">
        <f t="shared" si="65"/>
        <v>-591.7309341232856</v>
      </c>
      <c r="BB69" s="59">
        <f t="shared" si="65"/>
        <v>-436.4137422832855</v>
      </c>
      <c r="BC69" s="97"/>
      <c r="BD69" s="98"/>
      <c r="BE69" s="50">
        <f>BE142-BE67</f>
        <v>-14.473215530000061</v>
      </c>
      <c r="BF69" s="50">
        <f>BF142-BF67</f>
        <v>73.53556429974515</v>
      </c>
      <c r="BG69" s="50">
        <f>BG142-BG67</f>
        <v>-8.492454664744855</v>
      </c>
      <c r="BH69" s="50">
        <f>BH142-BH67</f>
        <v>18.856048608856554</v>
      </c>
      <c r="BI69" s="50">
        <f>BI142-BI67</f>
        <v>-40.60447631385637</v>
      </c>
      <c r="BJ69" s="50"/>
      <c r="BK69" s="59">
        <f>BK142-BK67</f>
        <v>8.342190189998291</v>
      </c>
      <c r="BL69" s="50">
        <f>BL142-BL67</f>
        <v>-2.76699687</v>
      </c>
      <c r="BM69" s="50">
        <f>BM142-BM67</f>
        <v>1.0532035300000047</v>
      </c>
      <c r="BN69" s="50"/>
      <c r="BO69" s="50"/>
      <c r="BP69" s="50"/>
      <c r="BQ69" s="50"/>
      <c r="BR69" s="59">
        <f aca="true" t="shared" si="66" ref="BR69:CE69">BR142-BR67</f>
        <v>0</v>
      </c>
      <c r="BS69" s="50">
        <f t="shared" si="66"/>
        <v>6.878223999999989</v>
      </c>
      <c r="BT69" s="50">
        <f t="shared" si="66"/>
        <v>-72.78734599999999</v>
      </c>
      <c r="BU69" s="50">
        <f t="shared" si="66"/>
        <v>-6.2945160000000016</v>
      </c>
      <c r="BV69" s="50">
        <f t="shared" si="66"/>
        <v>-24.130405680000003</v>
      </c>
      <c r="BW69" s="50">
        <f t="shared" si="66"/>
        <v>238.22302599999978</v>
      </c>
      <c r="BX69" s="59">
        <f t="shared" si="66"/>
        <v>141.8889823199998</v>
      </c>
      <c r="BY69" s="50">
        <f t="shared" si="66"/>
        <v>-180.09580812346152</v>
      </c>
      <c r="BZ69" s="50">
        <f t="shared" si="66"/>
        <v>-287.81070764453835</v>
      </c>
      <c r="CA69" s="50">
        <f t="shared" si="66"/>
        <v>-246.91278527501794</v>
      </c>
      <c r="CB69" s="50">
        <f t="shared" si="66"/>
        <v>-97.7431990187502</v>
      </c>
      <c r="CC69" s="50">
        <f t="shared" si="66"/>
        <v>-264.7706517157</v>
      </c>
      <c r="CD69" s="59">
        <f t="shared" si="66"/>
        <v>-1077.3331517774686</v>
      </c>
      <c r="CE69" s="59">
        <f t="shared" si="66"/>
        <v>-927.101979267467</v>
      </c>
      <c r="CF69" s="97"/>
      <c r="CG69" s="98"/>
      <c r="CH69" s="50"/>
      <c r="CI69" s="50"/>
      <c r="CJ69" s="50"/>
      <c r="CK69" s="59"/>
      <c r="CL69" s="59"/>
      <c r="CM69" s="50">
        <f aca="true" t="shared" si="67" ref="CM69:DI69">CM142-CM67</f>
        <v>0</v>
      </c>
      <c r="CN69" s="50">
        <f t="shared" si="67"/>
        <v>0</v>
      </c>
      <c r="CO69" s="50">
        <f t="shared" si="67"/>
        <v>0</v>
      </c>
      <c r="CP69" s="59">
        <f t="shared" si="67"/>
        <v>0</v>
      </c>
      <c r="CQ69" s="50">
        <f t="shared" si="67"/>
        <v>-149.95540643720005</v>
      </c>
      <c r="CR69" s="50">
        <f t="shared" si="67"/>
        <v>-123.54096223959999</v>
      </c>
      <c r="CS69" s="50">
        <f t="shared" si="67"/>
        <v>-100.6313472645</v>
      </c>
      <c r="CT69" s="50">
        <f t="shared" si="67"/>
        <v>-82.07853037029997</v>
      </c>
      <c r="CU69" s="50">
        <f t="shared" si="67"/>
        <v>-62.508549692500026</v>
      </c>
      <c r="CV69" s="50">
        <f t="shared" si="67"/>
        <v>-255.1682696396</v>
      </c>
      <c r="CW69" s="50">
        <f t="shared" si="67"/>
        <v>-37.3000250133</v>
      </c>
      <c r="CX69" s="50">
        <f t="shared" si="67"/>
        <v>-33.4392983768</v>
      </c>
      <c r="CY69" s="50">
        <f t="shared" si="67"/>
        <v>-24.785086309199997</v>
      </c>
      <c r="CZ69" s="50">
        <f t="shared" si="67"/>
        <v>-15.8509</v>
      </c>
      <c r="DA69" s="50">
        <f t="shared" si="67"/>
        <v>-1</v>
      </c>
      <c r="DB69" s="50">
        <f t="shared" si="67"/>
        <v>-1</v>
      </c>
      <c r="DC69" s="50">
        <f t="shared" si="67"/>
        <v>-1</v>
      </c>
      <c r="DD69" s="50">
        <f t="shared" si="67"/>
        <v>-1</v>
      </c>
      <c r="DE69" s="50">
        <f t="shared" si="67"/>
        <v>-1</v>
      </c>
      <c r="DF69" s="50">
        <f t="shared" si="67"/>
        <v>-1</v>
      </c>
      <c r="DG69" s="50">
        <f t="shared" si="67"/>
        <v>-1</v>
      </c>
      <c r="DH69" s="59">
        <f t="shared" si="67"/>
        <v>-892.2583753429999</v>
      </c>
      <c r="DI69" s="59">
        <f t="shared" si="67"/>
        <v>-892.2583753429999</v>
      </c>
      <c r="DJ69" s="97"/>
    </row>
    <row r="70" spans="2:114" s="12" customFormat="1" ht="16.5" customHeight="1">
      <c r="B70" s="48" t="s">
        <v>70</v>
      </c>
      <c r="C70" s="48"/>
      <c r="D70" s="44">
        <f>SUM(D67:D69)</f>
        <v>329.48339999999996</v>
      </c>
      <c r="E70" s="44">
        <f>SUM(E67:E69)</f>
        <v>518.0865650000001</v>
      </c>
      <c r="F70" s="44">
        <f>SUM(F67:F69)</f>
        <v>107.88534499999999</v>
      </c>
      <c r="G70" s="44">
        <f>SUM(G67:G69)</f>
        <v>116.994879</v>
      </c>
      <c r="H70" s="44">
        <f>SUM(H67:H69)</f>
        <v>167.20320199999998</v>
      </c>
      <c r="I70" s="44">
        <f>SUM(I67:I69)</f>
        <v>429.7353959999999</v>
      </c>
      <c r="J70" s="44">
        <f>SUM(J67:J69)</f>
        <v>218.104461</v>
      </c>
      <c r="K70" s="44">
        <f>SUM(K67:K69)</f>
        <v>358.39137800000003</v>
      </c>
      <c r="L70" s="44">
        <f>SUM(L67:L69)</f>
        <v>350.92894</v>
      </c>
      <c r="M70" s="44">
        <f>SUM(M67:M69)</f>
        <v>337.88826011000003</v>
      </c>
      <c r="N70" s="44">
        <f>SUM(N67:N69)</f>
        <v>332.64002439</v>
      </c>
      <c r="O70" s="49">
        <f aca="true" t="shared" si="68" ref="O70:AA70">SUM(O67:O69)</f>
        <v>3267.3418505</v>
      </c>
      <c r="P70" s="49">
        <f t="shared" si="68"/>
        <v>0</v>
      </c>
      <c r="Q70" s="44">
        <f>SUM(Q67:Q69)</f>
        <v>0</v>
      </c>
      <c r="R70" s="44">
        <f>SUM(R67:R69)</f>
        <v>0</v>
      </c>
      <c r="S70" s="44">
        <f t="shared" si="68"/>
        <v>42.900000000000006</v>
      </c>
      <c r="T70" s="49">
        <f t="shared" si="68"/>
        <v>42.900000000000034</v>
      </c>
      <c r="U70" s="45">
        <f t="shared" si="68"/>
        <v>524.7258777411612</v>
      </c>
      <c r="V70" s="44">
        <f t="shared" si="68"/>
        <v>428.2497624004609</v>
      </c>
      <c r="W70" s="44">
        <f t="shared" si="68"/>
        <v>272.6259715516075</v>
      </c>
      <c r="X70" s="44">
        <f t="shared" si="68"/>
        <v>330.01227863184647</v>
      </c>
      <c r="Y70" s="44">
        <f t="shared" si="68"/>
        <v>319.9857259017925</v>
      </c>
      <c r="Z70" s="49">
        <f t="shared" si="68"/>
        <v>1875.5996162268684</v>
      </c>
      <c r="AA70" s="49">
        <f t="shared" si="68"/>
        <v>5185.841466726868</v>
      </c>
      <c r="AB70" s="73"/>
      <c r="AD70" s="44">
        <f>SUM(AD67:AD69)</f>
        <v>738.58597756</v>
      </c>
      <c r="AE70" s="44">
        <f>SUM(AE67:AE69)</f>
        <v>885.78717552085</v>
      </c>
      <c r="AF70" s="44">
        <f>SUM(AF67:AF69)</f>
        <v>1274.81449049</v>
      </c>
      <c r="AG70" s="44">
        <f>SUM(AG67:AG69)</f>
        <v>1127.3375653905355</v>
      </c>
      <c r="AH70" s="44">
        <f>SUM(AH67:AH69)</f>
        <v>1234.9928002519418</v>
      </c>
      <c r="AI70" s="49">
        <f>SUM(AI67:AI69)</f>
        <v>5261.518009213327</v>
      </c>
      <c r="AJ70" s="44">
        <f>SUM(AJ67:AJ69)</f>
        <v>59.95150089999999</v>
      </c>
      <c r="AK70" s="44">
        <f>SUM(AK67:AK69)</f>
        <v>22.46476212865</v>
      </c>
      <c r="AL70" s="44">
        <f>SUM(AL67:AL69)</f>
        <v>32.50956911</v>
      </c>
      <c r="AM70" s="44">
        <f>SUM(AM67:AM69)</f>
        <v>53.769029815349995</v>
      </c>
      <c r="AN70" s="44">
        <f>SUM(AN67:AN69)</f>
        <v>40.12157715465</v>
      </c>
      <c r="AO70" s="49">
        <f>SUM(AO67:AO69)</f>
        <v>208.81643910864997</v>
      </c>
      <c r="AP70" s="44">
        <f>SUM(AP67:AP69)</f>
        <v>128.2</v>
      </c>
      <c r="AQ70" s="44">
        <f>SUM(AQ67:AQ69)</f>
        <v>223.5</v>
      </c>
      <c r="AR70" s="44">
        <f>SUM(AR67:AR69)</f>
        <v>214.4</v>
      </c>
      <c r="AS70" s="44">
        <f>SUM(AS67:AS69)</f>
        <v>237.69999999999993</v>
      </c>
      <c r="AT70" s="44">
        <f>SUM(AT67:AT69)</f>
        <v>122.94275000000016</v>
      </c>
      <c r="AU70" s="49">
        <f>SUM(AU67:AU69)</f>
        <v>926.7427500000002</v>
      </c>
      <c r="AV70" s="44">
        <f>SUM(AV67:AV69)</f>
        <v>300</v>
      </c>
      <c r="AW70" s="44">
        <f>SUM(AW67:AW69)</f>
        <v>100</v>
      </c>
      <c r="AX70" s="44">
        <f>SUM(AX67:AX69)</f>
        <v>200</v>
      </c>
      <c r="AY70" s="44">
        <f>SUM(AY67:AY69)</f>
        <v>0</v>
      </c>
      <c r="AZ70" s="44">
        <f>SUM(AZ67:AZ69)</f>
        <v>0</v>
      </c>
      <c r="BA70" s="49">
        <f>SUM(BA67:BA69)</f>
        <v>600</v>
      </c>
      <c r="BB70" s="49">
        <f>SUM(BB67:BB69)</f>
        <v>6997.077198321978</v>
      </c>
      <c r="BC70" s="73"/>
      <c r="BE70" s="44">
        <f>SUM(BE67:BE69)</f>
        <v>1434.8821916723296</v>
      </c>
      <c r="BF70" s="44">
        <f>SUM(BF67:BF69)</f>
        <v>1430.0700631968652</v>
      </c>
      <c r="BG70" s="44">
        <f>SUM(BG67:BG69)</f>
        <v>1461.9530082064878</v>
      </c>
      <c r="BH70" s="44">
        <f>SUM(BH67:BH69)</f>
        <v>1325.1570561154</v>
      </c>
      <c r="BI70" s="44">
        <f>SUM(BI67:BI69)</f>
        <v>973.8639594657587</v>
      </c>
      <c r="BJ70" s="44">
        <f>SUM(BJ67:BJ69)</f>
        <v>481.4632762333333</v>
      </c>
      <c r="BK70" s="49">
        <f>SUM(BK67:BK69)</f>
        <v>7086.910278680174</v>
      </c>
      <c r="BL70" s="44">
        <f>SUM(BL67:BL69)</f>
        <v>33.616001350000005</v>
      </c>
      <c r="BM70" s="44">
        <f>SUM(BM67:BM69)</f>
        <v>40.82128006268002</v>
      </c>
      <c r="BN70" s="44">
        <f>SUM(BN67:BN69)</f>
        <v>31.029676526919996</v>
      </c>
      <c r="BO70" s="44">
        <f>SUM(BO67:BO69)</f>
        <v>22.545217</v>
      </c>
      <c r="BP70" s="44">
        <f>SUM(BP67:BP69)</f>
        <v>8.867862260399999</v>
      </c>
      <c r="BQ70" s="44">
        <f>SUM(BQ67:BQ69)</f>
        <v>12.835493077790154</v>
      </c>
      <c r="BR70" s="49">
        <f>SUM(BR67:BR69)</f>
        <v>151.42932361779015</v>
      </c>
      <c r="BS70" s="44">
        <f>SUM(BS67:BS69)</f>
        <v>107.13999999999999</v>
      </c>
      <c r="BT70" s="44">
        <f>SUM(BT67:BT69)</f>
        <v>34.71725000000001</v>
      </c>
      <c r="BU70" s="44">
        <f>SUM(BU67:BU69)</f>
        <v>56.5425</v>
      </c>
      <c r="BV70" s="44">
        <f>SUM(BV67:BV69)</f>
        <v>63.384953999999986</v>
      </c>
      <c r="BW70" s="44">
        <f>SUM(BW67:BW69)</f>
        <v>268.5725459999999</v>
      </c>
      <c r="BX70" s="49">
        <f>SUM(BX67:BX69)</f>
        <v>530.3572499999999</v>
      </c>
      <c r="BY70" s="44">
        <f>SUM(BY67:BY69)</f>
        <v>99.99999999999997</v>
      </c>
      <c r="BZ70" s="44">
        <f>SUM(BZ67:BZ69)</f>
        <v>0</v>
      </c>
      <c r="CA70" s="44">
        <f>SUM(CA67:CA69)</f>
        <v>50.00000000000006</v>
      </c>
      <c r="CB70" s="44">
        <f>SUM(CB67:CB69)</f>
        <v>249.99999999999983</v>
      </c>
      <c r="CC70" s="44">
        <f>SUM(CC67:CC69)</f>
        <v>199.99999999999994</v>
      </c>
      <c r="CD70" s="49">
        <f aca="true" t="shared" si="69" ref="CD70:CL70">SUM(CD67:CD69)</f>
        <v>599.9999999999995</v>
      </c>
      <c r="CE70" s="49">
        <f t="shared" si="69"/>
        <v>8368.696852297966</v>
      </c>
      <c r="CF70" s="73"/>
      <c r="CH70" s="44">
        <f>SUM(CH67:CH69)</f>
        <v>6.75</v>
      </c>
      <c r="CI70" s="44">
        <f>SUM(CI67:CI69)</f>
        <v>4.25</v>
      </c>
      <c r="CJ70" s="44">
        <f>SUM(CJ67:CJ69)</f>
        <v>5</v>
      </c>
      <c r="CK70" s="49">
        <f t="shared" si="69"/>
        <v>16</v>
      </c>
      <c r="CL70" s="49">
        <f t="shared" si="69"/>
        <v>0</v>
      </c>
      <c r="CM70" s="44">
        <f>SUM(CM67:CM69)</f>
        <v>0</v>
      </c>
      <c r="CN70" s="44">
        <f>SUM(CN67:CN69)</f>
        <v>0</v>
      </c>
      <c r="CO70" s="44">
        <f>SUM(CO67:CO69)</f>
        <v>0</v>
      </c>
      <c r="CP70" s="49">
        <f>SUM(CP67:CP69)</f>
        <v>0</v>
      </c>
      <c r="CQ70" s="44">
        <f>SUM(CQ67:CQ69)</f>
        <v>294.99999999999994</v>
      </c>
      <c r="CR70" s="44">
        <f>SUM(CR67:CR69)</f>
        <v>295</v>
      </c>
      <c r="CS70" s="44">
        <f>SUM(CS67:CS69)</f>
        <v>295</v>
      </c>
      <c r="CT70" s="44">
        <f>SUM(CT67:CT69)</f>
        <v>295</v>
      </c>
      <c r="CU70" s="44">
        <f>SUM(CU67:CU69)</f>
        <v>293.99999999999994</v>
      </c>
      <c r="CV70" s="44">
        <f>SUM(CV67:CV69)</f>
        <v>35</v>
      </c>
      <c r="CW70" s="44">
        <f>SUM(CW67:CW69)</f>
        <v>0</v>
      </c>
      <c r="CX70" s="44">
        <f>SUM(CX67:CX69)</f>
        <v>0</v>
      </c>
      <c r="CY70" s="44">
        <f>SUM(CY67:CY69)</f>
        <v>5</v>
      </c>
      <c r="CZ70" s="44">
        <f>SUM(CZ67:CZ69)</f>
        <v>0</v>
      </c>
      <c r="DA70" s="44">
        <f>SUM(DA67:DA69)</f>
        <v>0</v>
      </c>
      <c r="DB70" s="44">
        <f>SUM(DB67:DB69)</f>
        <v>0</v>
      </c>
      <c r="DC70" s="44">
        <f>SUM(DC67:DC69)</f>
        <v>0</v>
      </c>
      <c r="DD70" s="44">
        <f>SUM(DD67:DD69)</f>
        <v>0</v>
      </c>
      <c r="DE70" s="44">
        <f>SUM(DE67:DE69)</f>
        <v>0</v>
      </c>
      <c r="DF70" s="44">
        <f>SUM(DF67:DF69)</f>
        <v>0</v>
      </c>
      <c r="DG70" s="44">
        <f>SUM(DG67:DG69)</f>
        <v>0</v>
      </c>
      <c r="DH70" s="49">
        <f>SUM(DH67:DH69)</f>
        <v>1514</v>
      </c>
      <c r="DI70" s="49">
        <f>SUM(DI67:DI69)</f>
        <v>1530</v>
      </c>
      <c r="DJ70" s="73"/>
    </row>
    <row r="71" spans="28:114" s="1" customFormat="1" ht="23.25" customHeight="1">
      <c r="AB71" s="72"/>
      <c r="AK71" s="32"/>
      <c r="AL71" s="32"/>
      <c r="AM71" s="32"/>
      <c r="AN71" s="32"/>
      <c r="AO71" s="32"/>
      <c r="AP71" s="32"/>
      <c r="BC71" s="72"/>
      <c r="BF71" s="32"/>
      <c r="BG71" s="32"/>
      <c r="BH71" s="32"/>
      <c r="BI71" s="32"/>
      <c r="BJ71" s="32"/>
      <c r="BK71" s="32"/>
      <c r="BL71" s="32"/>
      <c r="BM71" s="13"/>
      <c r="BN71" s="13"/>
      <c r="BO71" s="13"/>
      <c r="BP71" s="13"/>
      <c r="BQ71" s="13"/>
      <c r="BR71" s="13"/>
      <c r="CF71" s="72"/>
      <c r="CH71" s="32"/>
      <c r="CI71" s="32"/>
      <c r="CJ71" s="32"/>
      <c r="DJ71" s="72"/>
    </row>
    <row r="72" spans="1:115" ht="17.25" customHeight="1">
      <c r="A72" s="32"/>
      <c r="B72" s="201" t="s">
        <v>71</v>
      </c>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c r="BY72" s="201"/>
      <c r="BZ72" s="201"/>
      <c r="CA72" s="201"/>
      <c r="CB72" s="201"/>
      <c r="CC72" s="201"/>
      <c r="CD72" s="201"/>
      <c r="CE72" s="201"/>
      <c r="CF72" s="201"/>
      <c r="CG72" s="201"/>
      <c r="CH72" s="201"/>
      <c r="CI72" s="201"/>
      <c r="CJ72" s="201"/>
      <c r="CK72" s="201"/>
      <c r="CL72" s="201"/>
      <c r="CM72" s="201"/>
      <c r="CN72" s="201"/>
      <c r="CO72" s="201"/>
      <c r="CP72" s="201"/>
      <c r="CQ72" s="201"/>
      <c r="CR72" s="201"/>
      <c r="CS72" s="201"/>
      <c r="CT72" s="201"/>
      <c r="CU72" s="201"/>
      <c r="CV72" s="201"/>
      <c r="CW72" s="201"/>
      <c r="CX72" s="201"/>
      <c r="CY72" s="201"/>
      <c r="CZ72" s="201"/>
      <c r="DA72" s="201"/>
      <c r="DB72" s="201"/>
      <c r="DC72" s="201"/>
      <c r="DD72" s="201"/>
      <c r="DE72" s="201"/>
      <c r="DF72" s="201"/>
      <c r="DG72" s="201"/>
      <c r="DH72" s="201"/>
      <c r="DI72" s="201"/>
      <c r="DJ72" s="77"/>
      <c r="DK72" s="32"/>
    </row>
    <row r="73" spans="2:111" s="108" customFormat="1" ht="14.25" customHeight="1">
      <c r="B73" s="112"/>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1"/>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c r="CZ73" s="114"/>
      <c r="DA73" s="114"/>
      <c r="DB73" s="114"/>
      <c r="DC73" s="114"/>
      <c r="DD73" s="114"/>
      <c r="DE73" s="114"/>
      <c r="DF73" s="114"/>
      <c r="DG73" s="114"/>
    </row>
    <row r="74" spans="2:113" s="109" customFormat="1" ht="15">
      <c r="B74" s="112"/>
      <c r="C74" s="108"/>
      <c r="D74" s="110"/>
      <c r="E74" s="110"/>
      <c r="F74" s="110"/>
      <c r="G74" s="110"/>
      <c r="H74" s="110"/>
      <c r="I74" s="110"/>
      <c r="J74" s="110"/>
      <c r="K74" s="110"/>
      <c r="L74" s="110"/>
      <c r="M74" s="110"/>
      <c r="N74" s="110"/>
      <c r="O74" s="108"/>
      <c r="P74" s="108"/>
      <c r="Q74" s="110"/>
      <c r="R74" s="110"/>
      <c r="S74" s="110"/>
      <c r="T74" s="113"/>
      <c r="U74" s="110"/>
      <c r="V74" s="110"/>
      <c r="W74" s="110"/>
      <c r="X74" s="110"/>
      <c r="Y74" s="110"/>
      <c r="Z74" s="113"/>
      <c r="AA74" s="113"/>
      <c r="AD74" s="110"/>
      <c r="AE74" s="110"/>
      <c r="AF74" s="110"/>
      <c r="AG74" s="110"/>
      <c r="AH74" s="110"/>
      <c r="AI74" s="113"/>
      <c r="AJ74" s="110"/>
      <c r="AK74" s="110"/>
      <c r="AL74" s="110"/>
      <c r="AM74" s="110"/>
      <c r="AN74" s="110"/>
      <c r="AO74" s="113"/>
      <c r="AP74" s="110"/>
      <c r="AQ74" s="110"/>
      <c r="AR74" s="110"/>
      <c r="AS74" s="110"/>
      <c r="AT74" s="110"/>
      <c r="AU74" s="113"/>
      <c r="AV74" s="110"/>
      <c r="AW74" s="110"/>
      <c r="AX74" s="110"/>
      <c r="AY74" s="110"/>
      <c r="AZ74" s="110"/>
      <c r="BA74" s="113"/>
      <c r="BB74" s="113"/>
      <c r="BE74" s="110"/>
      <c r="BF74" s="110"/>
      <c r="BG74" s="110"/>
      <c r="BH74" s="110"/>
      <c r="BI74" s="110"/>
      <c r="BJ74" s="110"/>
      <c r="BK74" s="113"/>
      <c r="BL74" s="110"/>
      <c r="BM74" s="110"/>
      <c r="BN74" s="110"/>
      <c r="BO74" s="110"/>
      <c r="BP74" s="110"/>
      <c r="BQ74" s="110"/>
      <c r="BR74" s="113"/>
      <c r="BS74" s="110"/>
      <c r="BT74" s="110"/>
      <c r="BU74" s="110"/>
      <c r="BV74" s="110"/>
      <c r="BW74" s="110"/>
      <c r="BX74" s="113"/>
      <c r="BY74" s="110"/>
      <c r="BZ74" s="110"/>
      <c r="CA74" s="110"/>
      <c r="CB74" s="110"/>
      <c r="CC74" s="110"/>
      <c r="CD74" s="113"/>
      <c r="CE74" s="113"/>
      <c r="CH74" s="110"/>
      <c r="CI74" s="110"/>
      <c r="CJ74" s="110"/>
      <c r="CK74" s="113"/>
      <c r="CL74" s="113"/>
      <c r="CM74" s="110"/>
      <c r="CN74" s="110"/>
      <c r="CO74" s="110"/>
      <c r="CP74" s="113"/>
      <c r="CQ74" s="110"/>
      <c r="CR74" s="110"/>
      <c r="CS74" s="110"/>
      <c r="CT74" s="110"/>
      <c r="CU74" s="110"/>
      <c r="CV74" s="110"/>
      <c r="CW74" s="110"/>
      <c r="CX74" s="110"/>
      <c r="CY74" s="110"/>
      <c r="CZ74" s="110"/>
      <c r="DA74" s="110"/>
      <c r="DB74" s="110"/>
      <c r="DC74" s="110"/>
      <c r="DD74" s="110"/>
      <c r="DE74" s="110"/>
      <c r="DF74" s="110"/>
      <c r="DG74" s="110"/>
      <c r="DH74" s="113"/>
      <c r="DI74" s="113"/>
    </row>
    <row r="75" spans="1:115" ht="28.5">
      <c r="A75" s="32"/>
      <c r="B75" s="17" t="s">
        <v>72</v>
      </c>
      <c r="C75" s="1"/>
      <c r="D75" s="1"/>
      <c r="E75" s="1"/>
      <c r="F75" s="1"/>
      <c r="G75" s="1"/>
      <c r="H75" s="1"/>
      <c r="I75" s="1"/>
      <c r="J75" s="1"/>
      <c r="K75" s="1"/>
      <c r="L75" s="1"/>
      <c r="M75" s="32"/>
      <c r="N75" s="32"/>
      <c r="O75" s="32"/>
      <c r="Q75" s="32"/>
      <c r="R75" s="32"/>
      <c r="S75" s="32"/>
      <c r="T75" s="32"/>
      <c r="U75" s="32"/>
      <c r="V75" s="32"/>
      <c r="W75" s="32"/>
      <c r="X75" s="32"/>
      <c r="Y75" s="32"/>
      <c r="Z75" s="32"/>
      <c r="AA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D75" s="32"/>
      <c r="BE75" s="32"/>
      <c r="BF75" s="13"/>
      <c r="BG75" s="13"/>
      <c r="BH75" s="13"/>
      <c r="BI75" s="13"/>
      <c r="BJ75" s="13"/>
      <c r="BK75" s="13"/>
      <c r="BL75" s="6"/>
      <c r="BM75" s="32"/>
      <c r="BR75" s="32"/>
      <c r="BS75" s="32"/>
      <c r="BT75" s="32"/>
      <c r="BU75" s="32"/>
      <c r="BV75" s="32"/>
      <c r="BW75" s="32"/>
      <c r="BX75" s="32"/>
      <c r="BY75" s="32"/>
      <c r="BZ75" s="32"/>
      <c r="CA75" s="32"/>
      <c r="CB75" s="32"/>
      <c r="CC75" s="32"/>
      <c r="CD75" s="32"/>
      <c r="CE75" s="32"/>
      <c r="CG75" s="32"/>
      <c r="CH75" s="13"/>
      <c r="CI75" s="13"/>
      <c r="CJ75" s="13"/>
      <c r="CK75" s="32"/>
      <c r="CL75" s="32"/>
      <c r="CM75" s="32"/>
      <c r="CN75" s="32"/>
      <c r="CP75" s="32"/>
      <c r="CQ75" s="32"/>
      <c r="CR75" s="32"/>
      <c r="CS75" s="32"/>
      <c r="CT75" s="32"/>
      <c r="CU75" s="32"/>
      <c r="CV75" s="32"/>
      <c r="CW75" s="32"/>
      <c r="CX75" s="32"/>
      <c r="CY75" s="32"/>
      <c r="CZ75" s="32"/>
      <c r="DA75" s="32"/>
      <c r="DB75" s="32"/>
      <c r="DC75" s="32"/>
      <c r="DH75" s="32"/>
      <c r="DI75" s="32"/>
      <c r="DK75" s="32"/>
    </row>
    <row r="76" spans="1:115" ht="18.75">
      <c r="A76" s="32"/>
      <c r="B76" s="19" t="s">
        <v>164</v>
      </c>
      <c r="C76" s="1"/>
      <c r="D76" s="1"/>
      <c r="E76" s="1"/>
      <c r="F76" s="1"/>
      <c r="G76" s="1"/>
      <c r="H76" s="1"/>
      <c r="I76" s="1"/>
      <c r="J76" s="1"/>
      <c r="K76" s="1"/>
      <c r="L76" s="1"/>
      <c r="M76" s="32"/>
      <c r="N76" s="32"/>
      <c r="O76" s="32"/>
      <c r="Q76" s="32"/>
      <c r="R76" s="32"/>
      <c r="S76" s="32"/>
      <c r="T76" s="32"/>
      <c r="U76" s="32"/>
      <c r="V76" s="32"/>
      <c r="W76" s="32"/>
      <c r="X76" s="32"/>
      <c r="Y76" s="32"/>
      <c r="Z76" s="32"/>
      <c r="AA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D76" s="32"/>
      <c r="BE76" s="32"/>
      <c r="BF76" s="13"/>
      <c r="BG76" s="13"/>
      <c r="BH76" s="13"/>
      <c r="BI76" s="13"/>
      <c r="BJ76" s="13"/>
      <c r="BK76" s="13"/>
      <c r="BL76" s="6"/>
      <c r="BM76" s="32"/>
      <c r="BR76" s="32"/>
      <c r="BS76" s="32"/>
      <c r="BT76" s="32"/>
      <c r="BU76" s="32"/>
      <c r="BV76" s="32"/>
      <c r="BW76" s="32"/>
      <c r="BX76" s="32"/>
      <c r="BY76" s="32"/>
      <c r="BZ76" s="32"/>
      <c r="CA76" s="32"/>
      <c r="CB76" s="32"/>
      <c r="CC76" s="32"/>
      <c r="CD76" s="32"/>
      <c r="CE76" s="32"/>
      <c r="CG76" s="32"/>
      <c r="CH76" s="13"/>
      <c r="CI76" s="13"/>
      <c r="CJ76" s="13"/>
      <c r="CK76" s="88"/>
      <c r="CL76" s="32"/>
      <c r="CM76" s="32"/>
      <c r="CN76" s="32"/>
      <c r="CP76" s="32"/>
      <c r="CQ76" s="32"/>
      <c r="CR76" s="32"/>
      <c r="CS76" s="32"/>
      <c r="CT76" s="32"/>
      <c r="CU76" s="32"/>
      <c r="CV76" s="32"/>
      <c r="CW76" s="32"/>
      <c r="CX76" s="32"/>
      <c r="CY76" s="32"/>
      <c r="CZ76" s="32"/>
      <c r="DA76" s="32"/>
      <c r="DB76" s="32"/>
      <c r="DC76" s="32"/>
      <c r="DH76" s="32"/>
      <c r="DI76" s="32"/>
      <c r="DK76" s="32"/>
    </row>
    <row r="77" spans="1:115" ht="21">
      <c r="A77" s="32"/>
      <c r="B77" s="2" t="s">
        <v>1</v>
      </c>
      <c r="C77" s="1"/>
      <c r="D77" s="1"/>
      <c r="E77" s="1"/>
      <c r="F77" s="1"/>
      <c r="G77" s="1"/>
      <c r="H77" s="1"/>
      <c r="I77" s="1"/>
      <c r="J77" s="1"/>
      <c r="K77" s="1"/>
      <c r="L77" s="1"/>
      <c r="M77" s="32"/>
      <c r="N77" s="32"/>
      <c r="O77" s="32"/>
      <c r="Q77" s="32"/>
      <c r="R77" s="32"/>
      <c r="S77" s="32"/>
      <c r="T77" s="32"/>
      <c r="U77" s="32"/>
      <c r="V77" s="32"/>
      <c r="W77" s="32"/>
      <c r="X77" s="32"/>
      <c r="Y77" s="32"/>
      <c r="Z77" s="32"/>
      <c r="AA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D77" s="32"/>
      <c r="BE77" s="32"/>
      <c r="BF77" s="32"/>
      <c r="BG77" s="32"/>
      <c r="BH77" s="32"/>
      <c r="BI77" s="32"/>
      <c r="BK77" s="32"/>
      <c r="BL77" s="32"/>
      <c r="BM77" s="32"/>
      <c r="BR77" s="32"/>
      <c r="BS77" s="32"/>
      <c r="BT77" s="32"/>
      <c r="BU77" s="32"/>
      <c r="BV77" s="32"/>
      <c r="BW77" s="32"/>
      <c r="BX77" s="32"/>
      <c r="BY77" s="32"/>
      <c r="BZ77" s="32"/>
      <c r="CA77" s="32"/>
      <c r="CB77" s="32"/>
      <c r="CC77" s="32"/>
      <c r="CD77" s="32"/>
      <c r="CE77" s="32"/>
      <c r="CG77" s="32"/>
      <c r="CK77" s="32"/>
      <c r="CL77" s="32"/>
      <c r="CM77" s="32"/>
      <c r="CN77" s="32"/>
      <c r="CP77" s="32"/>
      <c r="CQ77" s="32"/>
      <c r="CR77" s="32"/>
      <c r="CS77" s="32"/>
      <c r="CT77" s="32"/>
      <c r="CU77" s="32"/>
      <c r="CV77" s="32"/>
      <c r="CW77" s="32"/>
      <c r="CX77" s="32"/>
      <c r="CY77" s="32"/>
      <c r="CZ77" s="32"/>
      <c r="DA77" s="32"/>
      <c r="DB77" s="32"/>
      <c r="DC77" s="32"/>
      <c r="DH77" s="32"/>
      <c r="DI77" s="32"/>
      <c r="DK77" s="32"/>
    </row>
    <row r="78" spans="2:114" s="1" customFormat="1" ht="15">
      <c r="B78" s="32"/>
      <c r="D78" s="32"/>
      <c r="E78" s="32"/>
      <c r="F78" s="32"/>
      <c r="G78" s="32"/>
      <c r="H78" s="32"/>
      <c r="I78" s="32"/>
      <c r="J78" s="32"/>
      <c r="K78" s="32"/>
      <c r="L78" s="32"/>
      <c r="M78" s="32"/>
      <c r="N78" s="32"/>
      <c r="O78" s="32"/>
      <c r="P78" s="32"/>
      <c r="Q78" s="32"/>
      <c r="AB78" s="72"/>
      <c r="AE78" s="32"/>
      <c r="AF78" s="32"/>
      <c r="AG78" s="32"/>
      <c r="AH78" s="32"/>
      <c r="BC78" s="72"/>
      <c r="CF78" s="72"/>
      <c r="DJ78" s="72"/>
    </row>
    <row r="79" spans="1:115" ht="24" customHeight="1">
      <c r="A79" s="32"/>
      <c r="B79" s="202" t="s">
        <v>2</v>
      </c>
      <c r="C79" s="1"/>
      <c r="D79" s="194" t="s">
        <v>72</v>
      </c>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4"/>
      <c r="BY79" s="194"/>
      <c r="BZ79" s="194"/>
      <c r="CA79" s="194"/>
      <c r="CB79" s="194"/>
      <c r="CC79" s="194"/>
      <c r="CD79" s="194"/>
      <c r="CE79" s="194"/>
      <c r="CF79" s="194"/>
      <c r="CG79" s="194"/>
      <c r="CH79" s="194"/>
      <c r="CI79" s="194"/>
      <c r="CJ79" s="194"/>
      <c r="CK79" s="194"/>
      <c r="CL79" s="194"/>
      <c r="CM79" s="194"/>
      <c r="CN79" s="194"/>
      <c r="CO79" s="194"/>
      <c r="CP79" s="194"/>
      <c r="CQ79" s="194"/>
      <c r="CR79" s="194"/>
      <c r="CS79" s="194"/>
      <c r="CT79" s="194"/>
      <c r="CU79" s="194"/>
      <c r="CV79" s="194"/>
      <c r="CW79" s="194"/>
      <c r="CX79" s="194"/>
      <c r="CY79" s="194"/>
      <c r="CZ79" s="194"/>
      <c r="DA79" s="194"/>
      <c r="DB79" s="194"/>
      <c r="DC79" s="194"/>
      <c r="DD79" s="194"/>
      <c r="DE79" s="194"/>
      <c r="DF79" s="194"/>
      <c r="DG79" s="194"/>
      <c r="DH79" s="194"/>
      <c r="DI79" s="194"/>
      <c r="DJ79" s="76"/>
      <c r="DK79" s="32"/>
    </row>
    <row r="80" spans="1:115" ht="19.5" customHeight="1" thickBot="1">
      <c r="A80" s="32"/>
      <c r="B80" s="203"/>
      <c r="C80" s="1"/>
      <c r="D80" s="185" t="s">
        <v>4</v>
      </c>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74"/>
      <c r="AC80" s="27"/>
      <c r="AD80" s="185" t="s">
        <v>5</v>
      </c>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74"/>
      <c r="BD80" s="27"/>
      <c r="BE80" s="185" t="s">
        <v>6</v>
      </c>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c r="CF80" s="74"/>
      <c r="CG80" s="37"/>
      <c r="CH80" s="185" t="s">
        <v>7</v>
      </c>
      <c r="CI80" s="185"/>
      <c r="CJ80" s="185"/>
      <c r="CK80" s="185"/>
      <c r="CL80" s="185"/>
      <c r="CM80" s="185"/>
      <c r="CN80" s="185"/>
      <c r="CO80" s="185"/>
      <c r="CP80" s="185"/>
      <c r="CQ80" s="185"/>
      <c r="CR80" s="185"/>
      <c r="CS80" s="185"/>
      <c r="CT80" s="185"/>
      <c r="CU80" s="185"/>
      <c r="CV80" s="185"/>
      <c r="CW80" s="185"/>
      <c r="CX80" s="185"/>
      <c r="CY80" s="185"/>
      <c r="CZ80" s="185"/>
      <c r="DA80" s="185"/>
      <c r="DB80" s="185"/>
      <c r="DC80" s="185"/>
      <c r="DD80" s="185"/>
      <c r="DE80" s="185"/>
      <c r="DF80" s="185"/>
      <c r="DG80" s="185"/>
      <c r="DH80" s="185"/>
      <c r="DI80" s="186"/>
      <c r="DJ80" s="185"/>
      <c r="DK80" s="32"/>
    </row>
    <row r="81" spans="1:115" s="10" customFormat="1" ht="33" customHeight="1">
      <c r="A81" s="32"/>
      <c r="B81" s="203"/>
      <c r="C81" s="1"/>
      <c r="D81" s="175" t="s">
        <v>8</v>
      </c>
      <c r="E81" s="175"/>
      <c r="F81" s="175"/>
      <c r="G81" s="175"/>
      <c r="H81" s="175"/>
      <c r="I81" s="175"/>
      <c r="J81" s="175"/>
      <c r="K81" s="175"/>
      <c r="L81" s="175"/>
      <c r="M81" s="175"/>
      <c r="N81" s="175"/>
      <c r="O81" s="176"/>
      <c r="P81" s="38" t="s">
        <v>9</v>
      </c>
      <c r="Q81" s="182" t="s">
        <v>10</v>
      </c>
      <c r="R81" s="183"/>
      <c r="S81" s="183"/>
      <c r="T81" s="184"/>
      <c r="U81" s="174" t="s">
        <v>73</v>
      </c>
      <c r="V81" s="175"/>
      <c r="W81" s="175"/>
      <c r="X81" s="175"/>
      <c r="Y81" s="175"/>
      <c r="Z81" s="176"/>
      <c r="AA81" s="180" t="s">
        <v>12</v>
      </c>
      <c r="AB81" s="187" t="s">
        <v>74</v>
      </c>
      <c r="AC81" s="25"/>
      <c r="AD81" s="175" t="s">
        <v>8</v>
      </c>
      <c r="AE81" s="175"/>
      <c r="AF81" s="175"/>
      <c r="AG81" s="175"/>
      <c r="AH81" s="175"/>
      <c r="AI81" s="176"/>
      <c r="AJ81" s="174" t="s">
        <v>9</v>
      </c>
      <c r="AK81" s="175"/>
      <c r="AL81" s="175"/>
      <c r="AM81" s="175"/>
      <c r="AN81" s="175"/>
      <c r="AO81" s="176"/>
      <c r="AP81" s="182" t="s">
        <v>10</v>
      </c>
      <c r="AQ81" s="183"/>
      <c r="AR81" s="183"/>
      <c r="AS81" s="183"/>
      <c r="AT81" s="183"/>
      <c r="AU81" s="184"/>
      <c r="AV81" s="182" t="s">
        <v>73</v>
      </c>
      <c r="AW81" s="183"/>
      <c r="AX81" s="183"/>
      <c r="AY81" s="183"/>
      <c r="AZ81" s="183"/>
      <c r="BA81" s="184"/>
      <c r="BB81" s="180" t="s">
        <v>12</v>
      </c>
      <c r="BC81" s="187" t="s">
        <v>74</v>
      </c>
      <c r="BD81" s="25"/>
      <c r="BE81" s="175" t="s">
        <v>14</v>
      </c>
      <c r="BF81" s="175"/>
      <c r="BG81" s="175"/>
      <c r="BH81" s="175"/>
      <c r="BI81" s="175"/>
      <c r="BJ81" s="175"/>
      <c r="BK81" s="176"/>
      <c r="BL81" s="174" t="s">
        <v>15</v>
      </c>
      <c r="BM81" s="175"/>
      <c r="BN81" s="175"/>
      <c r="BO81" s="175"/>
      <c r="BP81" s="175"/>
      <c r="BQ81" s="175"/>
      <c r="BR81" s="176"/>
      <c r="BS81" s="182" t="s">
        <v>10</v>
      </c>
      <c r="BT81" s="183"/>
      <c r="BU81" s="183"/>
      <c r="BV81" s="183"/>
      <c r="BW81" s="183"/>
      <c r="BX81" s="184"/>
      <c r="BY81" s="182" t="s">
        <v>123</v>
      </c>
      <c r="BZ81" s="183"/>
      <c r="CA81" s="183"/>
      <c r="CB81" s="183"/>
      <c r="CC81" s="183"/>
      <c r="CD81" s="184"/>
      <c r="CE81" s="180" t="s">
        <v>12</v>
      </c>
      <c r="CF81" s="187" t="s">
        <v>74</v>
      </c>
      <c r="CG81" s="25"/>
      <c r="CH81" s="191" t="s">
        <v>8</v>
      </c>
      <c r="CI81" s="191"/>
      <c r="CJ81" s="191"/>
      <c r="CK81" s="192"/>
      <c r="CL81" s="96" t="s">
        <v>9</v>
      </c>
      <c r="CM81" s="177" t="s">
        <v>10</v>
      </c>
      <c r="CN81" s="178"/>
      <c r="CO81" s="178"/>
      <c r="CP81" s="179"/>
      <c r="CQ81" s="177" t="s">
        <v>16</v>
      </c>
      <c r="CR81" s="178"/>
      <c r="CS81" s="178"/>
      <c r="CT81" s="178"/>
      <c r="CU81" s="178"/>
      <c r="CV81" s="178"/>
      <c r="CW81" s="178"/>
      <c r="CX81" s="178"/>
      <c r="CY81" s="178"/>
      <c r="CZ81" s="178"/>
      <c r="DA81" s="178"/>
      <c r="DB81" s="178"/>
      <c r="DC81" s="178"/>
      <c r="DD81" s="178"/>
      <c r="DE81" s="178"/>
      <c r="DF81" s="178"/>
      <c r="DG81" s="178"/>
      <c r="DH81" s="179"/>
      <c r="DI81" s="189" t="s">
        <v>12</v>
      </c>
      <c r="DJ81" s="187" t="s">
        <v>74</v>
      </c>
      <c r="DK81" s="32"/>
    </row>
    <row r="82" spans="1:115" ht="15" customHeight="1">
      <c r="A82" s="32"/>
      <c r="B82" s="203"/>
      <c r="C82" s="1"/>
      <c r="D82" s="30">
        <v>2000</v>
      </c>
      <c r="E82" s="30">
        <v>2001</v>
      </c>
      <c r="F82" s="30">
        <v>2002</v>
      </c>
      <c r="G82" s="30">
        <v>2003</v>
      </c>
      <c r="H82" s="30">
        <v>2004</v>
      </c>
      <c r="I82" s="30">
        <v>2005</v>
      </c>
      <c r="J82" s="30">
        <v>2006</v>
      </c>
      <c r="K82" s="30">
        <v>2007</v>
      </c>
      <c r="L82" s="30">
        <v>2008</v>
      </c>
      <c r="M82" s="30">
        <v>2009</v>
      </c>
      <c r="N82" s="30">
        <v>2010</v>
      </c>
      <c r="O82" s="119" t="s">
        <v>17</v>
      </c>
      <c r="P82" s="24" t="s">
        <v>17</v>
      </c>
      <c r="Q82" s="23">
        <v>2008</v>
      </c>
      <c r="R82" s="30">
        <v>2009</v>
      </c>
      <c r="S82" s="30">
        <v>2010</v>
      </c>
      <c r="T82" s="119" t="s">
        <v>17</v>
      </c>
      <c r="U82" s="23">
        <v>2006</v>
      </c>
      <c r="V82" s="30">
        <v>2007</v>
      </c>
      <c r="W82" s="30">
        <v>2008</v>
      </c>
      <c r="X82" s="30">
        <v>2009</v>
      </c>
      <c r="Y82" s="30">
        <v>2010</v>
      </c>
      <c r="Z82" s="119" t="s">
        <v>17</v>
      </c>
      <c r="AA82" s="181"/>
      <c r="AB82" s="188"/>
      <c r="AC82" s="22"/>
      <c r="AD82" s="30">
        <v>2011</v>
      </c>
      <c r="AE82" s="30">
        <v>2012</v>
      </c>
      <c r="AF82" s="30">
        <v>2013</v>
      </c>
      <c r="AG82" s="30">
        <v>2014</v>
      </c>
      <c r="AH82" s="30">
        <v>2015</v>
      </c>
      <c r="AI82" s="119" t="s">
        <v>17</v>
      </c>
      <c r="AJ82" s="23">
        <v>2011</v>
      </c>
      <c r="AK82" s="30">
        <v>2012</v>
      </c>
      <c r="AL82" s="30">
        <v>2013</v>
      </c>
      <c r="AM82" s="30">
        <v>2014</v>
      </c>
      <c r="AN82" s="30">
        <v>2015</v>
      </c>
      <c r="AO82" s="119" t="s">
        <v>17</v>
      </c>
      <c r="AP82" s="23">
        <v>2011</v>
      </c>
      <c r="AQ82" s="30">
        <v>2012</v>
      </c>
      <c r="AR82" s="30">
        <v>2013</v>
      </c>
      <c r="AS82" s="30">
        <v>2014</v>
      </c>
      <c r="AT82" s="30">
        <v>2015</v>
      </c>
      <c r="AU82" s="119" t="s">
        <v>17</v>
      </c>
      <c r="AV82" s="23">
        <v>2011</v>
      </c>
      <c r="AW82" s="30">
        <v>2012</v>
      </c>
      <c r="AX82" s="30">
        <v>2013</v>
      </c>
      <c r="AY82" s="30">
        <v>2014</v>
      </c>
      <c r="AZ82" s="30">
        <v>2015</v>
      </c>
      <c r="BA82" s="119" t="s">
        <v>17</v>
      </c>
      <c r="BB82" s="181"/>
      <c r="BC82" s="188"/>
      <c r="BD82" s="22"/>
      <c r="BE82" s="30">
        <v>2016</v>
      </c>
      <c r="BF82" s="30">
        <v>2017</v>
      </c>
      <c r="BG82" s="30">
        <v>2018</v>
      </c>
      <c r="BH82" s="30">
        <v>2019</v>
      </c>
      <c r="BI82" s="30">
        <v>2020</v>
      </c>
      <c r="BJ82" s="30" t="s">
        <v>117</v>
      </c>
      <c r="BK82" s="119" t="s">
        <v>17</v>
      </c>
      <c r="BL82" s="23">
        <v>2016</v>
      </c>
      <c r="BM82" s="30">
        <v>2017</v>
      </c>
      <c r="BN82" s="30">
        <v>2018</v>
      </c>
      <c r="BO82" s="30">
        <v>2019</v>
      </c>
      <c r="BP82" s="30">
        <v>2020</v>
      </c>
      <c r="BQ82" s="30" t="s">
        <v>117</v>
      </c>
      <c r="BR82" s="119" t="s">
        <v>17</v>
      </c>
      <c r="BS82" s="23">
        <v>2016</v>
      </c>
      <c r="BT82" s="30">
        <v>2017</v>
      </c>
      <c r="BU82" s="30">
        <v>2018</v>
      </c>
      <c r="BV82" s="30">
        <v>2019</v>
      </c>
      <c r="BW82" s="30">
        <v>2020</v>
      </c>
      <c r="BX82" s="119" t="s">
        <v>17</v>
      </c>
      <c r="BY82" s="23">
        <v>2016</v>
      </c>
      <c r="BZ82" s="30">
        <v>2017</v>
      </c>
      <c r="CA82" s="30">
        <v>2018</v>
      </c>
      <c r="CB82" s="30">
        <v>2019</v>
      </c>
      <c r="CC82" s="30">
        <v>2020</v>
      </c>
      <c r="CD82" s="119" t="s">
        <v>17</v>
      </c>
      <c r="CE82" s="181"/>
      <c r="CF82" s="188"/>
      <c r="CG82" s="22"/>
      <c r="CH82" s="30">
        <v>2021</v>
      </c>
      <c r="CI82" s="30">
        <v>2022</v>
      </c>
      <c r="CJ82" s="30" t="s">
        <v>116</v>
      </c>
      <c r="CK82" s="119" t="s">
        <v>17</v>
      </c>
      <c r="CL82" s="24" t="s">
        <v>17</v>
      </c>
      <c r="CM82" s="23">
        <v>2021</v>
      </c>
      <c r="CN82" s="30">
        <v>2022</v>
      </c>
      <c r="CO82" s="30">
        <v>2023</v>
      </c>
      <c r="CP82" s="119" t="s">
        <v>17</v>
      </c>
      <c r="CQ82" s="23">
        <v>2021</v>
      </c>
      <c r="CR82" s="30">
        <v>2022</v>
      </c>
      <c r="CS82" s="30">
        <v>2023</v>
      </c>
      <c r="CT82" s="30">
        <v>2024</v>
      </c>
      <c r="CU82" s="30">
        <v>2025</v>
      </c>
      <c r="CV82" s="30">
        <v>2026</v>
      </c>
      <c r="CW82" s="30">
        <v>2027</v>
      </c>
      <c r="CX82" s="30">
        <v>2028</v>
      </c>
      <c r="CY82" s="30">
        <v>2029</v>
      </c>
      <c r="CZ82" s="30">
        <v>2030</v>
      </c>
      <c r="DA82" s="30">
        <v>2031</v>
      </c>
      <c r="DB82" s="30">
        <v>2032</v>
      </c>
      <c r="DC82" s="30">
        <v>2033</v>
      </c>
      <c r="DD82" s="30">
        <v>2034</v>
      </c>
      <c r="DE82" s="30">
        <v>2035</v>
      </c>
      <c r="DF82" s="30">
        <v>2036</v>
      </c>
      <c r="DG82" s="30">
        <v>2037</v>
      </c>
      <c r="DH82" s="119" t="s">
        <v>17</v>
      </c>
      <c r="DI82" s="190"/>
      <c r="DJ82" s="188"/>
      <c r="DK82" s="32"/>
    </row>
    <row r="83" spans="1:115" ht="30">
      <c r="A83" s="32"/>
      <c r="B83" s="14" t="s">
        <v>19</v>
      </c>
      <c r="C83" s="1"/>
      <c r="D83" s="39"/>
      <c r="E83" s="39"/>
      <c r="F83" s="39"/>
      <c r="G83" s="39"/>
      <c r="H83" s="39"/>
      <c r="I83" s="39"/>
      <c r="J83" s="39"/>
      <c r="K83" s="39"/>
      <c r="L83" s="39"/>
      <c r="M83" s="39"/>
      <c r="N83" s="39"/>
      <c r="O83" s="34"/>
      <c r="P83" s="34"/>
      <c r="Q83" s="39"/>
      <c r="R83" s="39"/>
      <c r="S83" s="39"/>
      <c r="T83" s="34"/>
      <c r="U83" s="39"/>
      <c r="V83" s="39"/>
      <c r="W83" s="39"/>
      <c r="X83" s="39"/>
      <c r="Y83" s="39"/>
      <c r="Z83" s="34">
        <f>IF(SUM(U83:Y83)=0,"",SUM(U83:Y83))</f>
      </c>
      <c r="AA83" s="34"/>
      <c r="AB83" s="66"/>
      <c r="AC83" s="35"/>
      <c r="AD83" s="39"/>
      <c r="AE83" s="39"/>
      <c r="AF83" s="39"/>
      <c r="AG83" s="39"/>
      <c r="AH83" s="39"/>
      <c r="AI83" s="34"/>
      <c r="AJ83" s="39"/>
      <c r="AK83" s="39"/>
      <c r="AL83" s="39"/>
      <c r="AM83" s="39"/>
      <c r="AN83" s="39"/>
      <c r="AO83" s="34"/>
      <c r="AP83" s="39"/>
      <c r="AQ83" s="39"/>
      <c r="AR83" s="39"/>
      <c r="AS83" s="39"/>
      <c r="AT83" s="39"/>
      <c r="AU83" s="34"/>
      <c r="AV83" s="39"/>
      <c r="AW83" s="39"/>
      <c r="AX83" s="39"/>
      <c r="AY83" s="39"/>
      <c r="AZ83" s="39"/>
      <c r="BA83" s="34"/>
      <c r="BB83" s="34"/>
      <c r="BC83" s="66"/>
      <c r="BD83" s="35"/>
      <c r="BE83" s="39"/>
      <c r="BF83" s="39"/>
      <c r="BG83" s="39"/>
      <c r="BH83" s="39"/>
      <c r="BI83" s="39"/>
      <c r="BJ83" s="39"/>
      <c r="BK83" s="34"/>
      <c r="BL83" s="39"/>
      <c r="BM83" s="39"/>
      <c r="BN83" s="39"/>
      <c r="BO83" s="39"/>
      <c r="BP83" s="39"/>
      <c r="BQ83" s="39"/>
      <c r="BR83" s="34"/>
      <c r="BS83" s="39"/>
      <c r="BT83" s="39"/>
      <c r="BU83" s="39"/>
      <c r="BV83" s="39"/>
      <c r="BW83" s="39"/>
      <c r="BX83" s="34"/>
      <c r="BY83" s="39"/>
      <c r="BZ83" s="39"/>
      <c r="CA83" s="39"/>
      <c r="CB83" s="39"/>
      <c r="CC83" s="39"/>
      <c r="CD83" s="34"/>
      <c r="CE83" s="34"/>
      <c r="CF83" s="66"/>
      <c r="CG83" s="35"/>
      <c r="CH83" s="39"/>
      <c r="CI83" s="39"/>
      <c r="CJ83" s="39"/>
      <c r="CK83" s="34"/>
      <c r="CL83" s="34"/>
      <c r="CM83" s="39"/>
      <c r="CN83" s="39"/>
      <c r="CO83" s="39"/>
      <c r="CP83" s="34"/>
      <c r="CQ83" s="39"/>
      <c r="CR83" s="39"/>
      <c r="CS83" s="39"/>
      <c r="CT83" s="39"/>
      <c r="CU83" s="39"/>
      <c r="CV83" s="39"/>
      <c r="CW83" s="39"/>
      <c r="CX83" s="39"/>
      <c r="CY83" s="39"/>
      <c r="CZ83" s="39"/>
      <c r="DA83" s="39"/>
      <c r="DB83" s="39"/>
      <c r="DC83" s="39"/>
      <c r="DD83" s="39"/>
      <c r="DE83" s="39"/>
      <c r="DF83" s="39"/>
      <c r="DG83" s="39"/>
      <c r="DH83" s="34"/>
      <c r="DI83" s="34"/>
      <c r="DJ83" s="66"/>
      <c r="DK83" s="32"/>
    </row>
    <row r="84" spans="1:115" ht="15.75" customHeight="1">
      <c r="A84" s="42"/>
      <c r="B84" s="15" t="s">
        <v>20</v>
      </c>
      <c r="C84" s="1"/>
      <c r="D84" s="41"/>
      <c r="E84" s="41"/>
      <c r="F84" s="41"/>
      <c r="G84" s="41"/>
      <c r="H84" s="41"/>
      <c r="I84" s="41"/>
      <c r="J84" s="41">
        <v>5</v>
      </c>
      <c r="K84" s="41">
        <v>5</v>
      </c>
      <c r="L84" s="41">
        <v>5</v>
      </c>
      <c r="M84" s="41">
        <v>5</v>
      </c>
      <c r="N84" s="41">
        <v>8.6</v>
      </c>
      <c r="O84" s="36">
        <f>SUM(D84:N84)</f>
        <v>28.6</v>
      </c>
      <c r="P84" s="36"/>
      <c r="Q84" s="41"/>
      <c r="R84" s="41"/>
      <c r="S84" s="41"/>
      <c r="T84" s="36">
        <f>SUM(Q84:S84)</f>
        <v>0</v>
      </c>
      <c r="U84" s="41"/>
      <c r="V84" s="41"/>
      <c r="W84" s="41"/>
      <c r="X84" s="41"/>
      <c r="Y84" s="41"/>
      <c r="Z84" s="36">
        <f>SUM(U84:Y84)</f>
        <v>0</v>
      </c>
      <c r="AA84" s="36">
        <f>SUM(O84,P84,T84,Z84)</f>
        <v>28.6</v>
      </c>
      <c r="AB84" s="67">
        <f aca="true" t="shared" si="70" ref="AB84:AB115">IF(AA84=0,"",AA84/$AA$142)</f>
        <v>0.005515016257921085</v>
      </c>
      <c r="AC84" s="35"/>
      <c r="AD84" s="41">
        <v>48.843999999999994</v>
      </c>
      <c r="AE84" s="41">
        <v>56.4855</v>
      </c>
      <c r="AF84" s="41">
        <v>48.277249999999995</v>
      </c>
      <c r="AG84" s="41">
        <v>88.62075</v>
      </c>
      <c r="AH84" s="41"/>
      <c r="AI84" s="36">
        <f>SUM(AD84:AH84)</f>
        <v>242.22749999999996</v>
      </c>
      <c r="AJ84" s="41"/>
      <c r="AK84" s="41"/>
      <c r="AL84" s="41"/>
      <c r="AM84" s="41"/>
      <c r="AN84" s="41"/>
      <c r="AO84" s="36">
        <f>SUM(AJ84:AN84)</f>
        <v>0</v>
      </c>
      <c r="AP84" s="41"/>
      <c r="AQ84" s="41"/>
      <c r="AR84" s="41"/>
      <c r="AS84" s="41"/>
      <c r="AT84" s="41"/>
      <c r="AU84" s="36">
        <f>SUM(AP84:AT84)</f>
        <v>0</v>
      </c>
      <c r="AV84" s="41">
        <v>18.961038961038962</v>
      </c>
      <c r="AW84" s="41">
        <v>6.320346320346321</v>
      </c>
      <c r="AX84" s="41">
        <v>12.640692640692642</v>
      </c>
      <c r="AY84" s="41">
        <v>0</v>
      </c>
      <c r="AZ84" s="41">
        <v>0</v>
      </c>
      <c r="BA84" s="36">
        <f>SUM(AV84:AZ84)</f>
        <v>37.922077922077925</v>
      </c>
      <c r="BB84" s="36">
        <f>SUM(AI84,AO84,AU84,BA84)</f>
        <v>280.14957792207787</v>
      </c>
      <c r="BC84" s="67">
        <f aca="true" t="shared" si="71" ref="BC84:BC115">IF(BB84=0,"",BB84/$BB$142)</f>
        <v>0.040038085900961994</v>
      </c>
      <c r="BD84" s="35"/>
      <c r="BE84" s="41">
        <v>37.579125</v>
      </c>
      <c r="BF84" s="41">
        <v>15.50375</v>
      </c>
      <c r="BG84" s="41"/>
      <c r="BH84" s="41">
        <v>66.7946625</v>
      </c>
      <c r="BI84" s="41">
        <v>38.19</v>
      </c>
      <c r="BJ84" s="41"/>
      <c r="BK84" s="36">
        <f aca="true" t="shared" si="72" ref="BK84:BK112">SUM(BE84:BJ84)</f>
        <v>158.06753750000001</v>
      </c>
      <c r="BL84" s="41"/>
      <c r="BM84" s="41"/>
      <c r="BN84" s="41"/>
      <c r="BO84" s="41"/>
      <c r="BP84" s="41"/>
      <c r="BQ84" s="41"/>
      <c r="BR84" s="36">
        <f aca="true" t="shared" si="73" ref="BR84:BR112">SUM(BL84:BQ84)</f>
        <v>0</v>
      </c>
      <c r="BS84" s="41"/>
      <c r="BT84" s="41"/>
      <c r="BU84" s="41"/>
      <c r="BV84" s="41"/>
      <c r="BW84" s="41"/>
      <c r="BX84" s="36">
        <f>SUM(BS84:BW84)</f>
        <v>0</v>
      </c>
      <c r="BY84" s="41">
        <v>9.86896180292109</v>
      </c>
      <c r="BZ84" s="41">
        <v>5.965583168709502</v>
      </c>
      <c r="CA84" s="41">
        <v>20.805793816865336</v>
      </c>
      <c r="CB84" s="41">
        <v>16.563719237344955</v>
      </c>
      <c r="CC84" s="41">
        <v>24.473866691886805</v>
      </c>
      <c r="CD84" s="36">
        <f aca="true" t="shared" si="74" ref="CD84:CD112">SUM(BY84:CC84)</f>
        <v>77.67792471772768</v>
      </c>
      <c r="CE84" s="36">
        <f aca="true" t="shared" si="75" ref="CE84:CE112">SUM(BK84,BR84,BX84,CD84)</f>
        <v>235.7454622177277</v>
      </c>
      <c r="CF84" s="67">
        <f aca="true" t="shared" si="76" ref="CF84:CF113">IF(CE84=0,"",CE84/($CE$142-$CE$140))</f>
        <v>0.02595544760013464</v>
      </c>
      <c r="CG84" s="35"/>
      <c r="CH84" s="41"/>
      <c r="CI84" s="41"/>
      <c r="CJ84" s="41"/>
      <c r="CK84" s="36">
        <f aca="true" t="shared" si="77" ref="CK84:CK112">SUM(CH84:CJ84)</f>
        <v>0</v>
      </c>
      <c r="CL84" s="36"/>
      <c r="CM84" s="41"/>
      <c r="CN84" s="41"/>
      <c r="CO84" s="41"/>
      <c r="CP84" s="36">
        <f>SUM(CM84:CO84)</f>
        <v>0</v>
      </c>
      <c r="CQ84" s="41">
        <v>7.777164533778035</v>
      </c>
      <c r="CR84" s="41">
        <v>4.860727833611271</v>
      </c>
      <c r="CS84" s="41">
        <v>4.860727833611271</v>
      </c>
      <c r="CT84" s="41">
        <v>5.152371503627949</v>
      </c>
      <c r="CU84" s="41">
        <v>14.290539830817139</v>
      </c>
      <c r="CV84" s="41">
        <v>1.7012547417639452</v>
      </c>
      <c r="CW84" s="41">
        <v>0</v>
      </c>
      <c r="CX84" s="41">
        <v>0</v>
      </c>
      <c r="CY84" s="41">
        <v>0.2430363916805636</v>
      </c>
      <c r="CZ84" s="41">
        <v>0</v>
      </c>
      <c r="DA84" s="41"/>
      <c r="DB84" s="41"/>
      <c r="DC84" s="41"/>
      <c r="DD84" s="41"/>
      <c r="DE84" s="41"/>
      <c r="DF84" s="41"/>
      <c r="DG84" s="41"/>
      <c r="DH84" s="36">
        <f aca="true" t="shared" si="78" ref="DH84:DH112">SUM(CQ84:DG84)</f>
        <v>38.88582266889017</v>
      </c>
      <c r="DI84" s="36">
        <f aca="true" t="shared" si="79" ref="DI84:DI112">SUM(CK84,CL84,CP84,DH84)</f>
        <v>38.88582266889017</v>
      </c>
      <c r="DJ84" s="67">
        <f aca="true" t="shared" si="80" ref="DJ84:DJ113">IF(DI84=0,"",DI84/($DI$142-$DI$140))</f>
        <v>0.04765419444716932</v>
      </c>
      <c r="DK84" s="32"/>
    </row>
    <row r="85" spans="1:115" ht="15.75" customHeight="1">
      <c r="A85" s="42"/>
      <c r="B85" s="15" t="s">
        <v>21</v>
      </c>
      <c r="C85" s="1"/>
      <c r="D85" s="41"/>
      <c r="E85" s="41"/>
      <c r="F85" s="41"/>
      <c r="G85" s="41"/>
      <c r="H85" s="41"/>
      <c r="I85" s="41"/>
      <c r="J85" s="41"/>
      <c r="K85" s="41"/>
      <c r="L85" s="41"/>
      <c r="M85" s="41"/>
      <c r="N85" s="41"/>
      <c r="O85" s="36">
        <f aca="true" t="shared" si="81" ref="O85:O112">SUM(D85:N85)</f>
        <v>0</v>
      </c>
      <c r="P85" s="36"/>
      <c r="Q85" s="41"/>
      <c r="R85" s="41"/>
      <c r="S85" s="41"/>
      <c r="T85" s="36">
        <f aca="true" t="shared" si="82" ref="T85:T112">SUM(Q85:S85)</f>
        <v>0</v>
      </c>
      <c r="U85" s="41"/>
      <c r="V85" s="41"/>
      <c r="W85" s="41"/>
      <c r="X85" s="41"/>
      <c r="Y85" s="41"/>
      <c r="Z85" s="36">
        <f aca="true" t="shared" si="83" ref="Z85:Z112">SUM(U85:Y85)</f>
        <v>0</v>
      </c>
      <c r="AA85" s="36">
        <f aca="true" t="shared" si="84" ref="AA85:AA112">SUM(O85,P85,T85,Z85)</f>
        <v>0</v>
      </c>
      <c r="AB85" s="67">
        <f t="shared" si="70"/>
      </c>
      <c r="AC85" s="35"/>
      <c r="AD85" s="41"/>
      <c r="AE85" s="41"/>
      <c r="AF85" s="41"/>
      <c r="AG85" s="41"/>
      <c r="AH85" s="41"/>
      <c r="AI85" s="36">
        <f aca="true" t="shared" si="85" ref="AI85:AI112">SUM(AD85:AH85)</f>
        <v>0</v>
      </c>
      <c r="AJ85" s="41"/>
      <c r="AK85" s="41"/>
      <c r="AL85" s="41"/>
      <c r="AM85" s="41"/>
      <c r="AN85" s="41"/>
      <c r="AO85" s="36">
        <f aca="true" t="shared" si="86" ref="AO85:AO112">SUM(AJ85:AN85)</f>
        <v>0</v>
      </c>
      <c r="AP85" s="41"/>
      <c r="AQ85" s="41"/>
      <c r="AR85" s="41"/>
      <c r="AS85" s="41"/>
      <c r="AT85" s="41"/>
      <c r="AU85" s="36">
        <f aca="true" t="shared" si="87" ref="AU85:AU112">SUM(AP85:AT85)</f>
        <v>0</v>
      </c>
      <c r="AV85" s="41"/>
      <c r="AW85" s="41"/>
      <c r="AX85" s="41"/>
      <c r="AY85" s="41"/>
      <c r="AZ85" s="41">
        <v>0</v>
      </c>
      <c r="BA85" s="36">
        <f aca="true" t="shared" si="88" ref="BA85:BA112">SUM(AV85:AZ85)</f>
        <v>0</v>
      </c>
      <c r="BB85" s="36">
        <f aca="true" t="shared" si="89" ref="BB85:BB112">SUM(AI85,AO85,AU85,BA85)</f>
        <v>0</v>
      </c>
      <c r="BC85" s="67">
        <f t="shared" si="71"/>
      </c>
      <c r="BD85" s="35"/>
      <c r="BE85" s="41"/>
      <c r="BF85" s="41"/>
      <c r="BG85" s="41"/>
      <c r="BH85" s="41"/>
      <c r="BI85" s="41"/>
      <c r="BJ85" s="41"/>
      <c r="BK85" s="36">
        <f t="shared" si="72"/>
        <v>0</v>
      </c>
      <c r="BL85" s="41"/>
      <c r="BM85" s="41"/>
      <c r="BN85" s="41"/>
      <c r="BO85" s="41"/>
      <c r="BP85" s="41"/>
      <c r="BQ85" s="41"/>
      <c r="BR85" s="36">
        <f t="shared" si="73"/>
        <v>0</v>
      </c>
      <c r="BS85" s="41"/>
      <c r="BT85" s="41"/>
      <c r="BU85" s="41"/>
      <c r="BV85" s="41"/>
      <c r="BW85" s="41"/>
      <c r="BX85" s="36">
        <f aca="true" t="shared" si="90" ref="BX85:BX112">SUM(BS85:BW85)</f>
        <v>0</v>
      </c>
      <c r="BY85" s="41">
        <v>0</v>
      </c>
      <c r="BZ85" s="41">
        <v>0</v>
      </c>
      <c r="CA85" s="41">
        <v>2.5935686545925756</v>
      </c>
      <c r="CB85" s="41">
        <v>4.064371069365981</v>
      </c>
      <c r="CC85" s="41">
        <v>3.062652273020935</v>
      </c>
      <c r="CD85" s="36">
        <f t="shared" si="74"/>
        <v>9.720591996979492</v>
      </c>
      <c r="CE85" s="36">
        <f t="shared" si="75"/>
        <v>9.720591996979492</v>
      </c>
      <c r="CF85" s="67">
        <f t="shared" si="76"/>
        <v>0.0010702319096469828</v>
      </c>
      <c r="CG85" s="35"/>
      <c r="CH85" s="41"/>
      <c r="CI85" s="41"/>
      <c r="CJ85" s="41"/>
      <c r="CK85" s="36">
        <f t="shared" si="77"/>
        <v>0</v>
      </c>
      <c r="CL85" s="36"/>
      <c r="CM85" s="41"/>
      <c r="CN85" s="41"/>
      <c r="CO85" s="41"/>
      <c r="CP85" s="36">
        <f aca="true" t="shared" si="91" ref="CP85:CP112">SUM(CM85:CO85)</f>
        <v>0</v>
      </c>
      <c r="CQ85" s="41">
        <v>1.6521318303658274</v>
      </c>
      <c r="CR85" s="41">
        <v>1.0325823939786423</v>
      </c>
      <c r="CS85" s="41">
        <v>1.0325823939786423</v>
      </c>
      <c r="CT85" s="41">
        <v>1.0945373376173608</v>
      </c>
      <c r="CU85" s="41">
        <v>3.035792238297208</v>
      </c>
      <c r="CV85" s="41">
        <v>0.3614038378925248</v>
      </c>
      <c r="CW85" s="41">
        <v>0</v>
      </c>
      <c r="CX85" s="41">
        <v>0</v>
      </c>
      <c r="CY85" s="41">
        <v>0.05162911969893211</v>
      </c>
      <c r="CZ85" s="41">
        <v>0</v>
      </c>
      <c r="DA85" s="41">
        <v>0</v>
      </c>
      <c r="DB85" s="41">
        <v>0</v>
      </c>
      <c r="DC85" s="41">
        <v>0</v>
      </c>
      <c r="DD85" s="41">
        <v>0</v>
      </c>
      <c r="DE85" s="41">
        <v>0</v>
      </c>
      <c r="DF85" s="41">
        <v>0</v>
      </c>
      <c r="DG85" s="41">
        <v>0</v>
      </c>
      <c r="DH85" s="36">
        <f t="shared" si="78"/>
        <v>8.260659151829136</v>
      </c>
      <c r="DI85" s="36">
        <f t="shared" si="79"/>
        <v>8.260659151829136</v>
      </c>
      <c r="DJ85" s="67">
        <f t="shared" si="80"/>
        <v>0.010123356803712175</v>
      </c>
      <c r="DK85" s="32"/>
    </row>
    <row r="86" spans="1:115" ht="15.75" customHeight="1">
      <c r="A86" s="42"/>
      <c r="B86" s="15" t="s">
        <v>22</v>
      </c>
      <c r="C86" s="1"/>
      <c r="D86" s="41"/>
      <c r="E86" s="41"/>
      <c r="F86" s="41">
        <v>1.880356</v>
      </c>
      <c r="G86" s="41">
        <v>4.755421</v>
      </c>
      <c r="H86" s="41">
        <v>9.062734</v>
      </c>
      <c r="I86" s="41">
        <v>130.868641</v>
      </c>
      <c r="J86" s="41">
        <v>5.190311</v>
      </c>
      <c r="K86" s="41"/>
      <c r="L86" s="41"/>
      <c r="M86" s="41"/>
      <c r="N86" s="41"/>
      <c r="O86" s="36">
        <f t="shared" si="81"/>
        <v>151.757463</v>
      </c>
      <c r="P86" s="36"/>
      <c r="Q86" s="41"/>
      <c r="R86" s="41">
        <v>0</v>
      </c>
      <c r="S86" s="41">
        <v>15.988484262052955</v>
      </c>
      <c r="T86" s="36">
        <f t="shared" si="82"/>
        <v>15.988484262052955</v>
      </c>
      <c r="U86" s="41"/>
      <c r="V86" s="41"/>
      <c r="W86" s="41"/>
      <c r="X86" s="41"/>
      <c r="Y86" s="41"/>
      <c r="Z86" s="36">
        <f t="shared" si="83"/>
        <v>0</v>
      </c>
      <c r="AA86" s="36">
        <f t="shared" si="84"/>
        <v>167.74594726205297</v>
      </c>
      <c r="AB86" s="67">
        <f t="shared" si="70"/>
        <v>0.03234691001225856</v>
      </c>
      <c r="AC86" s="35"/>
      <c r="AD86" s="41">
        <v>20.73613271</v>
      </c>
      <c r="AE86" s="41">
        <v>15.128593039999998</v>
      </c>
      <c r="AF86" s="41">
        <v>38.97471431</v>
      </c>
      <c r="AG86" s="41">
        <v>36.6568915</v>
      </c>
      <c r="AH86" s="41">
        <v>8.034</v>
      </c>
      <c r="AI86" s="36">
        <f t="shared" si="85"/>
        <v>119.53033156000001</v>
      </c>
      <c r="AJ86" s="41"/>
      <c r="AK86" s="41"/>
      <c r="AL86" s="41"/>
      <c r="AM86" s="41"/>
      <c r="AN86" s="41"/>
      <c r="AO86" s="36">
        <f t="shared" si="86"/>
        <v>0</v>
      </c>
      <c r="AP86" s="41">
        <v>34.19399191663118</v>
      </c>
      <c r="AQ86" s="41">
        <v>57.33033993008204</v>
      </c>
      <c r="AR86" s="41">
        <v>37.50840929925383</v>
      </c>
      <c r="AS86" s="41">
        <v>26.299381926120503</v>
      </c>
      <c r="AT86" s="41">
        <v>3.149040595055766</v>
      </c>
      <c r="AU86" s="36">
        <f t="shared" si="87"/>
        <v>158.4811636671433</v>
      </c>
      <c r="AV86" s="41"/>
      <c r="AW86" s="41"/>
      <c r="AX86" s="41"/>
      <c r="AY86" s="41"/>
      <c r="AZ86" s="41"/>
      <c r="BA86" s="36">
        <f t="shared" si="88"/>
        <v>0</v>
      </c>
      <c r="BB86" s="36">
        <f t="shared" si="89"/>
        <v>278.0114952271433</v>
      </c>
      <c r="BC86" s="67">
        <f t="shared" si="71"/>
        <v>0.039732517928173686</v>
      </c>
      <c r="BD86" s="35"/>
      <c r="BE86" s="41">
        <v>77.10330716232963</v>
      </c>
      <c r="BF86" s="41">
        <v>92.54509703</v>
      </c>
      <c r="BG86" s="41">
        <v>76.86314085000001</v>
      </c>
      <c r="BH86" s="41">
        <v>94.88125113840002</v>
      </c>
      <c r="BI86" s="41">
        <v>68.3558202516</v>
      </c>
      <c r="BJ86" s="41"/>
      <c r="BK86" s="36">
        <f t="shared" si="72"/>
        <v>409.74861643232964</v>
      </c>
      <c r="BL86" s="41"/>
      <c r="BM86" s="41"/>
      <c r="BN86" s="41"/>
      <c r="BO86" s="41"/>
      <c r="BP86" s="41"/>
      <c r="BQ86" s="41"/>
      <c r="BR86" s="36">
        <f t="shared" si="73"/>
        <v>0</v>
      </c>
      <c r="BS86" s="41">
        <v>3.247552667599251</v>
      </c>
      <c r="BT86" s="41">
        <v>0</v>
      </c>
      <c r="BU86" s="41">
        <v>0</v>
      </c>
      <c r="BV86" s="41">
        <v>0</v>
      </c>
      <c r="BW86" s="41">
        <v>22.28279940320448</v>
      </c>
      <c r="BX86" s="36">
        <f t="shared" si="90"/>
        <v>25.53035207080373</v>
      </c>
      <c r="BY86" s="41"/>
      <c r="BZ86" s="41"/>
      <c r="CA86" s="41"/>
      <c r="CB86" s="41"/>
      <c r="CC86" s="41"/>
      <c r="CD86" s="36">
        <f t="shared" si="74"/>
        <v>0</v>
      </c>
      <c r="CE86" s="36">
        <f t="shared" si="75"/>
        <v>435.27896850313334</v>
      </c>
      <c r="CF86" s="67">
        <f t="shared" si="76"/>
        <v>0.04792397848145792</v>
      </c>
      <c r="CG86" s="35"/>
      <c r="CH86" s="41"/>
      <c r="CI86" s="41"/>
      <c r="CJ86" s="41"/>
      <c r="CK86" s="36">
        <f t="shared" si="77"/>
        <v>0</v>
      </c>
      <c r="CL86" s="36"/>
      <c r="CM86" s="41">
        <v>0</v>
      </c>
      <c r="CN86" s="41">
        <v>0</v>
      </c>
      <c r="CO86" s="41">
        <v>0</v>
      </c>
      <c r="CP86" s="36">
        <f t="shared" si="91"/>
        <v>0</v>
      </c>
      <c r="CQ86" s="41"/>
      <c r="CR86" s="41"/>
      <c r="CS86" s="41"/>
      <c r="CT86" s="41"/>
      <c r="CU86" s="41"/>
      <c r="CV86" s="41"/>
      <c r="CW86" s="41"/>
      <c r="CX86" s="41"/>
      <c r="CY86" s="41"/>
      <c r="CZ86" s="41"/>
      <c r="DA86" s="41"/>
      <c r="DB86" s="41"/>
      <c r="DC86" s="41"/>
      <c r="DD86" s="41"/>
      <c r="DE86" s="41"/>
      <c r="DF86" s="41"/>
      <c r="DG86" s="41"/>
      <c r="DH86" s="36">
        <f t="shared" si="78"/>
        <v>0</v>
      </c>
      <c r="DI86" s="36">
        <f t="shared" si="79"/>
        <v>0</v>
      </c>
      <c r="DJ86" s="67">
        <f t="shared" si="80"/>
      </c>
      <c r="DK86" s="32"/>
    </row>
    <row r="87" spans="1:114" s="32" customFormat="1" ht="15.75" customHeight="1">
      <c r="A87" s="42"/>
      <c r="B87" s="15" t="s">
        <v>23</v>
      </c>
      <c r="C87" s="1"/>
      <c r="D87" s="41"/>
      <c r="E87" s="41"/>
      <c r="F87" s="41"/>
      <c r="G87" s="41"/>
      <c r="H87" s="41"/>
      <c r="I87" s="41"/>
      <c r="J87" s="41"/>
      <c r="K87" s="41"/>
      <c r="L87" s="41"/>
      <c r="M87" s="41"/>
      <c r="N87" s="41"/>
      <c r="O87" s="36">
        <f t="shared" si="81"/>
        <v>0</v>
      </c>
      <c r="P87" s="36"/>
      <c r="Q87" s="41"/>
      <c r="R87" s="41"/>
      <c r="S87" s="41"/>
      <c r="T87" s="36">
        <f t="shared" si="82"/>
        <v>0</v>
      </c>
      <c r="U87" s="41"/>
      <c r="V87" s="41"/>
      <c r="W87" s="41"/>
      <c r="X87" s="41"/>
      <c r="Y87" s="41"/>
      <c r="Z87" s="36">
        <f t="shared" si="83"/>
        <v>0</v>
      </c>
      <c r="AA87" s="36">
        <f t="shared" si="84"/>
        <v>0</v>
      </c>
      <c r="AB87" s="67">
        <f t="shared" si="70"/>
      </c>
      <c r="AC87" s="35"/>
      <c r="AD87" s="41"/>
      <c r="AE87" s="41"/>
      <c r="AF87" s="41"/>
      <c r="AG87" s="41"/>
      <c r="AH87" s="41"/>
      <c r="AI87" s="36">
        <f t="shared" si="85"/>
        <v>0</v>
      </c>
      <c r="AJ87" s="41"/>
      <c r="AK87" s="41"/>
      <c r="AL87" s="41"/>
      <c r="AM87" s="41"/>
      <c r="AN87" s="41"/>
      <c r="AO87" s="36">
        <f t="shared" si="86"/>
        <v>0</v>
      </c>
      <c r="AP87" s="41"/>
      <c r="AQ87" s="41"/>
      <c r="AR87" s="41"/>
      <c r="AS87" s="41"/>
      <c r="AT87" s="41"/>
      <c r="AU87" s="36">
        <f t="shared" si="87"/>
        <v>0</v>
      </c>
      <c r="AV87" s="41"/>
      <c r="AW87" s="41"/>
      <c r="AX87" s="41"/>
      <c r="AY87" s="41"/>
      <c r="AZ87" s="41"/>
      <c r="BA87" s="36">
        <f t="shared" si="88"/>
        <v>0</v>
      </c>
      <c r="BB87" s="36">
        <f t="shared" si="89"/>
        <v>0</v>
      </c>
      <c r="BC87" s="67">
        <f t="shared" si="71"/>
      </c>
      <c r="BD87" s="35"/>
      <c r="BE87" s="41">
        <v>2</v>
      </c>
      <c r="BF87" s="41">
        <v>1</v>
      </c>
      <c r="BG87" s="41">
        <v>0.5</v>
      </c>
      <c r="BH87" s="41"/>
      <c r="BI87" s="41"/>
      <c r="BJ87" s="41">
        <v>1.5</v>
      </c>
      <c r="BK87" s="36">
        <f t="shared" si="72"/>
        <v>5</v>
      </c>
      <c r="BL87" s="41"/>
      <c r="BM87" s="41"/>
      <c r="BN87" s="41"/>
      <c r="BO87" s="41"/>
      <c r="BP87" s="41"/>
      <c r="BQ87" s="41"/>
      <c r="BR87" s="36">
        <f t="shared" si="73"/>
        <v>0</v>
      </c>
      <c r="BS87" s="41"/>
      <c r="BT87" s="41"/>
      <c r="BU87" s="41"/>
      <c r="BV87" s="41"/>
      <c r="BW87" s="41"/>
      <c r="BX87" s="36">
        <f t="shared" si="90"/>
        <v>0</v>
      </c>
      <c r="BY87" s="41"/>
      <c r="BZ87" s="41"/>
      <c r="CA87" s="41"/>
      <c r="CB87" s="41"/>
      <c r="CC87" s="41"/>
      <c r="CD87" s="36">
        <f t="shared" si="74"/>
        <v>0</v>
      </c>
      <c r="CE87" s="36">
        <f t="shared" si="75"/>
        <v>5</v>
      </c>
      <c r="CF87" s="67">
        <f t="shared" si="76"/>
        <v>0.0005504972896607219</v>
      </c>
      <c r="CG87" s="35"/>
      <c r="CH87" s="41"/>
      <c r="CI87" s="41"/>
      <c r="CJ87" s="41"/>
      <c r="CK87" s="36">
        <f t="shared" si="77"/>
        <v>0</v>
      </c>
      <c r="CL87" s="36"/>
      <c r="CM87" s="41"/>
      <c r="CN87" s="41"/>
      <c r="CO87" s="41"/>
      <c r="CP87" s="36">
        <f t="shared" si="91"/>
        <v>0</v>
      </c>
      <c r="CQ87" s="41"/>
      <c r="CR87" s="41"/>
      <c r="CS87" s="41"/>
      <c r="CT87" s="41"/>
      <c r="CU87" s="41"/>
      <c r="CV87" s="41"/>
      <c r="CW87" s="41"/>
      <c r="CX87" s="41"/>
      <c r="CY87" s="41"/>
      <c r="CZ87" s="41"/>
      <c r="DA87" s="41"/>
      <c r="DB87" s="41"/>
      <c r="DC87" s="41"/>
      <c r="DD87" s="41"/>
      <c r="DE87" s="41"/>
      <c r="DF87" s="41"/>
      <c r="DG87" s="41"/>
      <c r="DH87" s="36">
        <f t="shared" si="78"/>
        <v>0</v>
      </c>
      <c r="DI87" s="36">
        <f t="shared" si="79"/>
        <v>0</v>
      </c>
      <c r="DJ87" s="67">
        <f t="shared" si="80"/>
      </c>
    </row>
    <row r="88" spans="1:115" ht="15.75" customHeight="1">
      <c r="A88" s="42"/>
      <c r="B88" s="15" t="s">
        <v>24</v>
      </c>
      <c r="C88" s="1"/>
      <c r="D88" s="41"/>
      <c r="E88" s="41">
        <v>1.147407</v>
      </c>
      <c r="F88" s="41"/>
      <c r="G88" s="41"/>
      <c r="H88" s="41">
        <v>3.338879</v>
      </c>
      <c r="I88" s="41">
        <v>3.416107</v>
      </c>
      <c r="J88" s="41">
        <v>4.411262</v>
      </c>
      <c r="K88" s="41">
        <v>4.73754</v>
      </c>
      <c r="L88" s="41"/>
      <c r="M88" s="41">
        <v>9.098395589999999</v>
      </c>
      <c r="N88" s="41">
        <v>1.8072071399999998</v>
      </c>
      <c r="O88" s="36">
        <f t="shared" si="81"/>
        <v>27.956797729999998</v>
      </c>
      <c r="P88" s="36"/>
      <c r="Q88" s="41"/>
      <c r="R88" s="41"/>
      <c r="S88" s="41"/>
      <c r="T88" s="36">
        <f t="shared" si="82"/>
        <v>0</v>
      </c>
      <c r="U88" s="41"/>
      <c r="V88" s="41"/>
      <c r="W88" s="41"/>
      <c r="X88" s="41"/>
      <c r="Y88" s="41"/>
      <c r="Z88" s="36">
        <f t="shared" si="83"/>
        <v>0</v>
      </c>
      <c r="AA88" s="36">
        <f t="shared" si="84"/>
        <v>27.956797729999998</v>
      </c>
      <c r="AB88" s="67">
        <f t="shared" si="70"/>
        <v>0.005390985804208436</v>
      </c>
      <c r="AC88" s="35"/>
      <c r="AD88" s="41">
        <v>8.798152069999999</v>
      </c>
      <c r="AE88" s="41">
        <v>4.351625240000001</v>
      </c>
      <c r="AF88" s="41">
        <v>4.59933788</v>
      </c>
      <c r="AG88" s="41"/>
      <c r="AH88" s="41"/>
      <c r="AI88" s="36">
        <f t="shared" si="85"/>
        <v>17.749115189999998</v>
      </c>
      <c r="AJ88" s="41"/>
      <c r="AK88" s="41"/>
      <c r="AL88" s="41"/>
      <c r="AM88" s="41"/>
      <c r="AN88" s="41"/>
      <c r="AO88" s="36">
        <f t="shared" si="86"/>
        <v>0</v>
      </c>
      <c r="AP88" s="41"/>
      <c r="AQ88" s="41"/>
      <c r="AR88" s="41"/>
      <c r="AS88" s="41"/>
      <c r="AT88" s="41"/>
      <c r="AU88" s="36">
        <f t="shared" si="87"/>
        <v>0</v>
      </c>
      <c r="AV88" s="41"/>
      <c r="AW88" s="41"/>
      <c r="AX88" s="41"/>
      <c r="AY88" s="41"/>
      <c r="AZ88" s="41"/>
      <c r="BA88" s="36">
        <f t="shared" si="88"/>
        <v>0</v>
      </c>
      <c r="BB88" s="36">
        <f t="shared" si="89"/>
        <v>17.749115189999998</v>
      </c>
      <c r="BC88" s="67">
        <f t="shared" si="71"/>
        <v>0.0025366470437480017</v>
      </c>
      <c r="BD88" s="35"/>
      <c r="BE88" s="41"/>
      <c r="BF88" s="41"/>
      <c r="BG88" s="41">
        <v>3.8159674900000002</v>
      </c>
      <c r="BH88" s="41">
        <v>3.75</v>
      </c>
      <c r="BI88" s="41">
        <v>4</v>
      </c>
      <c r="BJ88" s="41"/>
      <c r="BK88" s="36">
        <f t="shared" si="72"/>
        <v>11.56596749</v>
      </c>
      <c r="BL88" s="41"/>
      <c r="BM88" s="41"/>
      <c r="BN88" s="41"/>
      <c r="BO88" s="41"/>
      <c r="BP88" s="41"/>
      <c r="BQ88" s="41"/>
      <c r="BR88" s="36">
        <f t="shared" si="73"/>
        <v>0</v>
      </c>
      <c r="BS88" s="41"/>
      <c r="BT88" s="41"/>
      <c r="BU88" s="41"/>
      <c r="BV88" s="41"/>
      <c r="BW88" s="41"/>
      <c r="BX88" s="36">
        <f t="shared" si="90"/>
        <v>0</v>
      </c>
      <c r="BY88" s="41"/>
      <c r="BZ88" s="41"/>
      <c r="CA88" s="41"/>
      <c r="CB88" s="41"/>
      <c r="CC88" s="41"/>
      <c r="CD88" s="36">
        <f t="shared" si="74"/>
        <v>0</v>
      </c>
      <c r="CE88" s="36">
        <f t="shared" si="75"/>
        <v>11.56596749</v>
      </c>
      <c r="CF88" s="67">
        <f t="shared" si="76"/>
        <v>0.0012734067511098045</v>
      </c>
      <c r="CG88" s="35"/>
      <c r="CH88" s="41">
        <v>4.25</v>
      </c>
      <c r="CI88" s="41">
        <v>4.25</v>
      </c>
      <c r="CJ88" s="41"/>
      <c r="CK88" s="36">
        <f t="shared" si="77"/>
        <v>8.5</v>
      </c>
      <c r="CL88" s="36"/>
      <c r="CM88" s="41"/>
      <c r="CN88" s="41"/>
      <c r="CO88" s="41"/>
      <c r="CP88" s="36">
        <f t="shared" si="91"/>
        <v>0</v>
      </c>
      <c r="CQ88" s="41"/>
      <c r="CR88" s="41"/>
      <c r="CS88" s="41"/>
      <c r="CT88" s="41"/>
      <c r="CU88" s="41"/>
      <c r="CV88" s="41"/>
      <c r="CW88" s="41"/>
      <c r="CX88" s="41"/>
      <c r="CY88" s="41"/>
      <c r="CZ88" s="41"/>
      <c r="DA88" s="41"/>
      <c r="DB88" s="41"/>
      <c r="DC88" s="41"/>
      <c r="DD88" s="41"/>
      <c r="DE88" s="41"/>
      <c r="DF88" s="41"/>
      <c r="DG88" s="41"/>
      <c r="DH88" s="36">
        <f t="shared" si="78"/>
        <v>0</v>
      </c>
      <c r="DI88" s="36">
        <f t="shared" si="79"/>
        <v>8.5</v>
      </c>
      <c r="DJ88" s="67">
        <f t="shared" si="80"/>
        <v>0.010416666666666664</v>
      </c>
      <c r="DK88" s="32"/>
    </row>
    <row r="89" spans="1:115" ht="15.75" customHeight="1">
      <c r="A89" s="42"/>
      <c r="B89" s="15" t="s">
        <v>25</v>
      </c>
      <c r="C89" s="1"/>
      <c r="D89" s="41"/>
      <c r="E89" s="41"/>
      <c r="F89" s="41"/>
      <c r="G89" s="41">
        <v>1.26</v>
      </c>
      <c r="H89" s="41"/>
      <c r="I89" s="41"/>
      <c r="J89" s="41"/>
      <c r="K89" s="41">
        <v>4.84964</v>
      </c>
      <c r="L89" s="41">
        <v>23.129054</v>
      </c>
      <c r="M89" s="41">
        <v>28.63013</v>
      </c>
      <c r="N89" s="41"/>
      <c r="O89" s="36">
        <f t="shared" si="81"/>
        <v>57.868824000000004</v>
      </c>
      <c r="P89" s="36"/>
      <c r="Q89" s="41"/>
      <c r="R89" s="41"/>
      <c r="S89" s="41"/>
      <c r="T89" s="36">
        <f t="shared" si="82"/>
        <v>0</v>
      </c>
      <c r="U89" s="41"/>
      <c r="V89" s="41"/>
      <c r="W89" s="41"/>
      <c r="X89" s="41"/>
      <c r="Y89" s="41"/>
      <c r="Z89" s="36">
        <f t="shared" si="83"/>
        <v>0</v>
      </c>
      <c r="AA89" s="36">
        <f t="shared" si="84"/>
        <v>57.868824000000004</v>
      </c>
      <c r="AB89" s="67">
        <f t="shared" si="70"/>
        <v>0.011159003677859226</v>
      </c>
      <c r="AC89" s="35"/>
      <c r="AD89" s="41"/>
      <c r="AE89" s="41">
        <v>12.54732252</v>
      </c>
      <c r="AF89" s="41"/>
      <c r="AG89" s="41"/>
      <c r="AH89" s="41">
        <v>22.27009</v>
      </c>
      <c r="AI89" s="36">
        <f t="shared" si="85"/>
        <v>34.81741252</v>
      </c>
      <c r="AJ89" s="41"/>
      <c r="AK89" s="41"/>
      <c r="AL89" s="41"/>
      <c r="AM89" s="41"/>
      <c r="AN89" s="41"/>
      <c r="AO89" s="36">
        <f t="shared" si="86"/>
        <v>0</v>
      </c>
      <c r="AP89" s="41"/>
      <c r="AQ89" s="41"/>
      <c r="AR89" s="41"/>
      <c r="AS89" s="41"/>
      <c r="AT89" s="41"/>
      <c r="AU89" s="36">
        <f t="shared" si="87"/>
        <v>0</v>
      </c>
      <c r="AV89" s="41"/>
      <c r="AW89" s="41"/>
      <c r="AX89" s="41"/>
      <c r="AY89" s="41"/>
      <c r="AZ89" s="41"/>
      <c r="BA89" s="36">
        <f t="shared" si="88"/>
        <v>0</v>
      </c>
      <c r="BB89" s="36">
        <f t="shared" si="89"/>
        <v>34.81741252</v>
      </c>
      <c r="BC89" s="67">
        <f t="shared" si="71"/>
        <v>0.004975993766132782</v>
      </c>
      <c r="BD89" s="35"/>
      <c r="BE89" s="41">
        <v>14.40126</v>
      </c>
      <c r="BF89" s="41">
        <v>7.81389</v>
      </c>
      <c r="BG89" s="41">
        <v>53.64186886</v>
      </c>
      <c r="BH89" s="41"/>
      <c r="BI89" s="41">
        <v>30</v>
      </c>
      <c r="BJ89" s="41">
        <v>141.43333333333334</v>
      </c>
      <c r="BK89" s="36">
        <f t="shared" si="72"/>
        <v>247.29035219333335</v>
      </c>
      <c r="BL89" s="41"/>
      <c r="BM89" s="41"/>
      <c r="BN89" s="41"/>
      <c r="BO89" s="41"/>
      <c r="BP89" s="41"/>
      <c r="BQ89" s="41"/>
      <c r="BR89" s="36">
        <f t="shared" si="73"/>
        <v>0</v>
      </c>
      <c r="BS89" s="41"/>
      <c r="BT89" s="41"/>
      <c r="BU89" s="41"/>
      <c r="BV89" s="41"/>
      <c r="BW89" s="41"/>
      <c r="BX89" s="36">
        <f t="shared" si="90"/>
        <v>0</v>
      </c>
      <c r="BY89" s="41"/>
      <c r="BZ89" s="41"/>
      <c r="CA89" s="41"/>
      <c r="CB89" s="41"/>
      <c r="CC89" s="41"/>
      <c r="CD89" s="36">
        <f t="shared" si="74"/>
        <v>0</v>
      </c>
      <c r="CE89" s="36">
        <f t="shared" si="75"/>
        <v>247.29035219333335</v>
      </c>
      <c r="CF89" s="67">
        <f t="shared" si="76"/>
        <v>0.02722653372833507</v>
      </c>
      <c r="CG89" s="35"/>
      <c r="CH89" s="41"/>
      <c r="CI89" s="41"/>
      <c r="CJ89" s="41"/>
      <c r="CK89" s="36">
        <f t="shared" si="77"/>
        <v>0</v>
      </c>
      <c r="CL89" s="36"/>
      <c r="CM89" s="41"/>
      <c r="CN89" s="41"/>
      <c r="CO89" s="41"/>
      <c r="CP89" s="36">
        <f t="shared" si="91"/>
        <v>0</v>
      </c>
      <c r="CQ89" s="41"/>
      <c r="CR89" s="41"/>
      <c r="CS89" s="41"/>
      <c r="CT89" s="41"/>
      <c r="CU89" s="41"/>
      <c r="CV89" s="41"/>
      <c r="CW89" s="41"/>
      <c r="CX89" s="41"/>
      <c r="CY89" s="41"/>
      <c r="CZ89" s="41"/>
      <c r="DA89" s="41"/>
      <c r="DB89" s="41"/>
      <c r="DC89" s="41"/>
      <c r="DD89" s="41"/>
      <c r="DE89" s="41"/>
      <c r="DF89" s="41"/>
      <c r="DG89" s="41"/>
      <c r="DH89" s="36">
        <f t="shared" si="78"/>
        <v>0</v>
      </c>
      <c r="DI89" s="36">
        <f t="shared" si="79"/>
        <v>0</v>
      </c>
      <c r="DJ89" s="67">
        <f t="shared" si="80"/>
      </c>
      <c r="DK89" s="32"/>
    </row>
    <row r="90" spans="1:115" ht="15.75" customHeight="1">
      <c r="A90" s="42">
        <v>7</v>
      </c>
      <c r="B90" s="15" t="s">
        <v>26</v>
      </c>
      <c r="C90" s="1"/>
      <c r="D90" s="41"/>
      <c r="E90" s="41"/>
      <c r="F90" s="41"/>
      <c r="G90" s="41"/>
      <c r="H90" s="41">
        <v>6.029114</v>
      </c>
      <c r="I90" s="41"/>
      <c r="J90" s="41">
        <v>12.63</v>
      </c>
      <c r="K90" s="41"/>
      <c r="L90" s="41"/>
      <c r="M90" s="41"/>
      <c r="N90" s="41"/>
      <c r="O90" s="36">
        <f t="shared" si="81"/>
        <v>18.659114000000002</v>
      </c>
      <c r="P90" s="36"/>
      <c r="Q90" s="41"/>
      <c r="R90" s="41"/>
      <c r="S90" s="41"/>
      <c r="T90" s="36">
        <f t="shared" si="82"/>
        <v>0</v>
      </c>
      <c r="U90" s="41">
        <v>148.6699766721523</v>
      </c>
      <c r="V90" s="41">
        <v>121.33551038117018</v>
      </c>
      <c r="W90" s="41">
        <v>77.24280152768412</v>
      </c>
      <c r="X90" s="41">
        <v>93.50199760859209</v>
      </c>
      <c r="Y90" s="41">
        <v>90.6611860082644</v>
      </c>
      <c r="Z90" s="36">
        <f t="shared" si="83"/>
        <v>531.4114721978631</v>
      </c>
      <c r="AA90" s="36">
        <f t="shared" si="84"/>
        <v>550.0705861978631</v>
      </c>
      <c r="AB90" s="67">
        <f t="shared" si="70"/>
        <v>0.10607161628969917</v>
      </c>
      <c r="AC90" s="33"/>
      <c r="AD90" s="41">
        <v>34.5276</v>
      </c>
      <c r="AE90" s="41">
        <v>20.10215</v>
      </c>
      <c r="AF90" s="41">
        <v>34.93515</v>
      </c>
      <c r="AG90" s="41">
        <v>6.84255</v>
      </c>
      <c r="AH90" s="41">
        <v>5.8586</v>
      </c>
      <c r="AI90" s="36">
        <f t="shared" si="85"/>
        <v>102.26604999999999</v>
      </c>
      <c r="AJ90" s="41"/>
      <c r="AK90" s="41"/>
      <c r="AL90" s="41"/>
      <c r="AM90" s="41"/>
      <c r="AN90" s="41"/>
      <c r="AO90" s="36">
        <f t="shared" si="86"/>
        <v>0</v>
      </c>
      <c r="AP90" s="41"/>
      <c r="AQ90" s="41"/>
      <c r="AR90" s="41"/>
      <c r="AS90" s="41"/>
      <c r="AT90" s="41"/>
      <c r="AU90" s="36">
        <f t="shared" si="87"/>
        <v>0</v>
      </c>
      <c r="AV90" s="41">
        <v>76.24637181000817</v>
      </c>
      <c r="AW90" s="41">
        <v>25.415457270002722</v>
      </c>
      <c r="AX90" s="41">
        <v>50.830914540005445</v>
      </c>
      <c r="AY90" s="41">
        <v>0</v>
      </c>
      <c r="AZ90" s="41">
        <v>0</v>
      </c>
      <c r="BA90" s="36">
        <f t="shared" si="88"/>
        <v>152.49274362001634</v>
      </c>
      <c r="BB90" s="36">
        <f t="shared" si="89"/>
        <v>254.75879362001632</v>
      </c>
      <c r="BC90" s="67">
        <f t="shared" si="71"/>
        <v>0.03640931583277542</v>
      </c>
      <c r="BD90" s="33"/>
      <c r="BE90" s="41">
        <v>134.53778</v>
      </c>
      <c r="BF90" s="41"/>
      <c r="BG90" s="41"/>
      <c r="BH90" s="41"/>
      <c r="BI90" s="41"/>
      <c r="BJ90" s="41"/>
      <c r="BK90" s="36">
        <f t="shared" si="72"/>
        <v>134.53778</v>
      </c>
      <c r="BL90" s="41"/>
      <c r="BM90" s="41"/>
      <c r="BN90" s="41"/>
      <c r="BO90" s="41"/>
      <c r="BP90" s="41"/>
      <c r="BQ90" s="41"/>
      <c r="BR90" s="36">
        <f t="shared" si="73"/>
        <v>0</v>
      </c>
      <c r="BS90" s="41"/>
      <c r="BT90" s="41"/>
      <c r="BU90" s="41"/>
      <c r="BV90" s="41"/>
      <c r="BW90" s="41"/>
      <c r="BX90" s="36">
        <f t="shared" si="90"/>
        <v>0</v>
      </c>
      <c r="BY90" s="41">
        <v>24.9786614804628</v>
      </c>
      <c r="BZ90" s="41">
        <v>30.812027229257126</v>
      </c>
      <c r="CA90" s="41">
        <v>106.26587271216027</v>
      </c>
      <c r="CB90" s="41">
        <v>112.38458851216559</v>
      </c>
      <c r="CC90" s="41">
        <v>126.24292896966105</v>
      </c>
      <c r="CD90" s="36">
        <f t="shared" si="74"/>
        <v>400.6840789037068</v>
      </c>
      <c r="CE90" s="36">
        <f t="shared" si="75"/>
        <v>535.2218589037068</v>
      </c>
      <c r="CF90" s="67">
        <f t="shared" si="76"/>
        <v>0.05892763653873278</v>
      </c>
      <c r="CG90" s="33"/>
      <c r="CH90" s="41"/>
      <c r="CI90" s="41"/>
      <c r="CJ90" s="41"/>
      <c r="CK90" s="36">
        <f t="shared" si="77"/>
        <v>0</v>
      </c>
      <c r="CL90" s="36"/>
      <c r="CM90" s="41"/>
      <c r="CN90" s="41"/>
      <c r="CO90" s="41"/>
      <c r="CP90" s="36">
        <f t="shared" si="91"/>
        <v>0</v>
      </c>
      <c r="CQ90" s="41">
        <v>57.42009589088333</v>
      </c>
      <c r="CR90" s="41">
        <v>35.88755993180208</v>
      </c>
      <c r="CS90" s="41">
        <v>35.88755993180208</v>
      </c>
      <c r="CT90" s="41">
        <v>38.040813527710206</v>
      </c>
      <c r="CU90" s="41">
        <v>105.50942619949811</v>
      </c>
      <c r="CV90" s="41">
        <v>12.56064597613073</v>
      </c>
      <c r="CW90" s="41">
        <v>0</v>
      </c>
      <c r="CX90" s="41">
        <v>0</v>
      </c>
      <c r="CY90" s="41">
        <v>1.794377996590104</v>
      </c>
      <c r="CZ90" s="41">
        <v>0</v>
      </c>
      <c r="DA90" s="41"/>
      <c r="DB90" s="41"/>
      <c r="DC90" s="41"/>
      <c r="DD90" s="41"/>
      <c r="DE90" s="41"/>
      <c r="DF90" s="41"/>
      <c r="DG90" s="41"/>
      <c r="DH90" s="36">
        <f t="shared" si="78"/>
        <v>287.10047945441664</v>
      </c>
      <c r="DI90" s="36">
        <f t="shared" si="79"/>
        <v>287.10047945441664</v>
      </c>
      <c r="DJ90" s="67">
        <f t="shared" si="80"/>
        <v>0.35183882286080465</v>
      </c>
      <c r="DK90" s="32"/>
    </row>
    <row r="91" spans="1:115" ht="15.75" customHeight="1">
      <c r="A91" s="42"/>
      <c r="B91" s="15" t="s">
        <v>27</v>
      </c>
      <c r="C91" s="1"/>
      <c r="D91" s="41"/>
      <c r="E91" s="41"/>
      <c r="F91" s="41"/>
      <c r="G91" s="41"/>
      <c r="H91" s="41"/>
      <c r="I91" s="41"/>
      <c r="J91" s="41">
        <v>5.2604</v>
      </c>
      <c r="K91" s="41">
        <v>5.948</v>
      </c>
      <c r="L91" s="41"/>
      <c r="M91" s="41">
        <v>5.72138</v>
      </c>
      <c r="N91" s="41">
        <v>5.13598</v>
      </c>
      <c r="O91" s="36">
        <f t="shared" si="81"/>
        <v>22.06576</v>
      </c>
      <c r="P91" s="36"/>
      <c r="Q91" s="41"/>
      <c r="R91" s="41"/>
      <c r="S91" s="41"/>
      <c r="T91" s="36">
        <f t="shared" si="82"/>
        <v>0</v>
      </c>
      <c r="U91" s="41"/>
      <c r="V91" s="41"/>
      <c r="W91" s="41"/>
      <c r="X91" s="41"/>
      <c r="Y91" s="41"/>
      <c r="Z91" s="36">
        <f t="shared" si="83"/>
        <v>0</v>
      </c>
      <c r="AA91" s="36">
        <f t="shared" si="84"/>
        <v>22.06576</v>
      </c>
      <c r="AB91" s="67">
        <f t="shared" si="70"/>
        <v>0.004255000879139327</v>
      </c>
      <c r="AC91" s="35"/>
      <c r="AD91" s="41">
        <v>8.5491855</v>
      </c>
      <c r="AE91" s="41">
        <v>34.69248328</v>
      </c>
      <c r="AF91" s="41">
        <v>35.39006</v>
      </c>
      <c r="AG91" s="41">
        <v>60.33076701</v>
      </c>
      <c r="AH91" s="41">
        <v>63.29605662</v>
      </c>
      <c r="AI91" s="36">
        <f t="shared" si="85"/>
        <v>202.25855241</v>
      </c>
      <c r="AJ91" s="41"/>
      <c r="AK91" s="41"/>
      <c r="AL91" s="41"/>
      <c r="AM91" s="41"/>
      <c r="AN91" s="41"/>
      <c r="AO91" s="36">
        <f t="shared" si="86"/>
        <v>0</v>
      </c>
      <c r="AP91" s="41"/>
      <c r="AQ91" s="41"/>
      <c r="AR91" s="41"/>
      <c r="AS91" s="41"/>
      <c r="AT91" s="41"/>
      <c r="AU91" s="36">
        <f t="shared" si="87"/>
        <v>0</v>
      </c>
      <c r="AV91" s="41"/>
      <c r="AW91" s="41"/>
      <c r="AX91" s="41"/>
      <c r="AY91" s="41"/>
      <c r="AZ91" s="41"/>
      <c r="BA91" s="36">
        <f t="shared" si="88"/>
        <v>0</v>
      </c>
      <c r="BB91" s="36">
        <f t="shared" si="89"/>
        <v>202.25855241</v>
      </c>
      <c r="BC91" s="67">
        <f t="shared" si="71"/>
        <v>0.028906148478468285</v>
      </c>
      <c r="BD91" s="35"/>
      <c r="BE91" s="41">
        <v>115.24406384</v>
      </c>
      <c r="BF91" s="41">
        <v>149.74371219000005</v>
      </c>
      <c r="BG91" s="41">
        <v>158.0785125</v>
      </c>
      <c r="BH91" s="41">
        <v>18.67846875</v>
      </c>
      <c r="BI91" s="41"/>
      <c r="BJ91" s="41">
        <v>244.13590625</v>
      </c>
      <c r="BK91" s="36">
        <f t="shared" si="72"/>
        <v>685.88066353</v>
      </c>
      <c r="BL91" s="41"/>
      <c r="BM91" s="41"/>
      <c r="BN91" s="41"/>
      <c r="BO91" s="41"/>
      <c r="BP91" s="41"/>
      <c r="BQ91" s="41"/>
      <c r="BR91" s="36">
        <f t="shared" si="73"/>
        <v>0</v>
      </c>
      <c r="BS91" s="41"/>
      <c r="BT91" s="41"/>
      <c r="BU91" s="41"/>
      <c r="BV91" s="41"/>
      <c r="BW91" s="41"/>
      <c r="BX91" s="36">
        <f t="shared" si="90"/>
        <v>0</v>
      </c>
      <c r="BY91" s="41"/>
      <c r="BZ91" s="41"/>
      <c r="CA91" s="41"/>
      <c r="CB91" s="41"/>
      <c r="CC91" s="41"/>
      <c r="CD91" s="36">
        <f t="shared" si="74"/>
        <v>0</v>
      </c>
      <c r="CE91" s="36">
        <f t="shared" si="75"/>
        <v>685.88066353</v>
      </c>
      <c r="CF91" s="67">
        <f t="shared" si="76"/>
        <v>0.0755150892607925</v>
      </c>
      <c r="CG91" s="35"/>
      <c r="CH91" s="41"/>
      <c r="CI91" s="41"/>
      <c r="CJ91" s="41"/>
      <c r="CK91" s="36">
        <f t="shared" si="77"/>
        <v>0</v>
      </c>
      <c r="CL91" s="36"/>
      <c r="CM91" s="41"/>
      <c r="CN91" s="41"/>
      <c r="CO91" s="41"/>
      <c r="CP91" s="36">
        <f t="shared" si="91"/>
        <v>0</v>
      </c>
      <c r="CQ91" s="41"/>
      <c r="CR91" s="41"/>
      <c r="CS91" s="41"/>
      <c r="CT91" s="41"/>
      <c r="CU91" s="41"/>
      <c r="CV91" s="41"/>
      <c r="CW91" s="41"/>
      <c r="CX91" s="41"/>
      <c r="CY91" s="41"/>
      <c r="CZ91" s="41"/>
      <c r="DA91" s="41"/>
      <c r="DB91" s="41"/>
      <c r="DC91" s="41"/>
      <c r="DD91" s="41"/>
      <c r="DE91" s="41"/>
      <c r="DF91" s="41"/>
      <c r="DG91" s="41"/>
      <c r="DH91" s="36">
        <f t="shared" si="78"/>
        <v>0</v>
      </c>
      <c r="DI91" s="36">
        <f t="shared" si="79"/>
        <v>0</v>
      </c>
      <c r="DJ91" s="67">
        <f t="shared" si="80"/>
      </c>
      <c r="DK91" s="32"/>
    </row>
    <row r="92" spans="1:114" s="32" customFormat="1" ht="15.75" customHeight="1">
      <c r="A92" s="42">
        <v>8</v>
      </c>
      <c r="B92" s="15" t="s">
        <v>114</v>
      </c>
      <c r="C92" s="1"/>
      <c r="D92" s="41"/>
      <c r="E92" s="41"/>
      <c r="F92" s="41"/>
      <c r="G92" s="41"/>
      <c r="H92" s="41"/>
      <c r="I92" s="41"/>
      <c r="J92" s="41"/>
      <c r="K92" s="41"/>
      <c r="L92" s="41"/>
      <c r="M92" s="41"/>
      <c r="N92" s="41"/>
      <c r="O92" s="36">
        <f>SUM(D92:N92)</f>
        <v>0</v>
      </c>
      <c r="P92" s="36"/>
      <c r="Q92" s="41"/>
      <c r="R92" s="41"/>
      <c r="S92" s="41"/>
      <c r="T92" s="36">
        <f>SUM(Q92:S92)</f>
        <v>0</v>
      </c>
      <c r="U92" s="41"/>
      <c r="V92" s="41"/>
      <c r="W92" s="41"/>
      <c r="X92" s="41"/>
      <c r="Y92" s="41"/>
      <c r="Z92" s="36">
        <f>SUM(U92:Y92)</f>
        <v>0</v>
      </c>
      <c r="AA92" s="36">
        <f>SUM(O92,P92,T92,Z92)</f>
        <v>0</v>
      </c>
      <c r="AB92" s="67">
        <f t="shared" si="70"/>
      </c>
      <c r="AC92" s="35"/>
      <c r="AD92" s="41"/>
      <c r="AE92" s="41"/>
      <c r="AF92" s="41"/>
      <c r="AG92" s="41"/>
      <c r="AH92" s="41"/>
      <c r="AI92" s="36">
        <f>SUM(AD92:AH92)</f>
        <v>0</v>
      </c>
      <c r="AJ92" s="41"/>
      <c r="AK92" s="41"/>
      <c r="AL92" s="41"/>
      <c r="AM92" s="41"/>
      <c r="AN92" s="41"/>
      <c r="AO92" s="36">
        <f>SUM(AJ92:AN92)</f>
        <v>0</v>
      </c>
      <c r="AP92" s="41"/>
      <c r="AQ92" s="41"/>
      <c r="AR92" s="41"/>
      <c r="AS92" s="41"/>
      <c r="AT92" s="41"/>
      <c r="AU92" s="36">
        <f>SUM(AP92:AT92)</f>
        <v>0</v>
      </c>
      <c r="AV92" s="41"/>
      <c r="AW92" s="41"/>
      <c r="AX92" s="41"/>
      <c r="AY92" s="41"/>
      <c r="AZ92" s="41"/>
      <c r="BA92" s="36">
        <f>SUM(AV92:AZ92)</f>
        <v>0</v>
      </c>
      <c r="BB92" s="36">
        <f>SUM(AI92,AO92,AU92,BA92)</f>
        <v>0</v>
      </c>
      <c r="BC92" s="67">
        <f t="shared" si="71"/>
      </c>
      <c r="BD92" s="35"/>
      <c r="BE92" s="41"/>
      <c r="BF92" s="41"/>
      <c r="BG92" s="41">
        <v>1</v>
      </c>
      <c r="BH92" s="41"/>
      <c r="BI92" s="41"/>
      <c r="BJ92" s="41"/>
      <c r="BK92" s="36">
        <f>SUM(BE92:BJ92)</f>
        <v>1</v>
      </c>
      <c r="BL92" s="41"/>
      <c r="BM92" s="41"/>
      <c r="BN92" s="41"/>
      <c r="BO92" s="41"/>
      <c r="BP92" s="41"/>
      <c r="BQ92" s="41"/>
      <c r="BR92" s="36">
        <f t="shared" si="73"/>
        <v>0</v>
      </c>
      <c r="BS92" s="41"/>
      <c r="BT92" s="41"/>
      <c r="BU92" s="41"/>
      <c r="BV92" s="41"/>
      <c r="BW92" s="41"/>
      <c r="BX92" s="36">
        <f>SUM(BS92:BW92)</f>
        <v>0</v>
      </c>
      <c r="BY92" s="41"/>
      <c r="BZ92" s="41"/>
      <c r="CA92" s="41"/>
      <c r="CB92" s="41"/>
      <c r="CC92" s="41"/>
      <c r="CD92" s="36">
        <f>SUM(BY92:CC92)</f>
        <v>0</v>
      </c>
      <c r="CE92" s="36">
        <f t="shared" si="75"/>
        <v>1</v>
      </c>
      <c r="CF92" s="67">
        <f t="shared" si="76"/>
        <v>0.00011009945793214437</v>
      </c>
      <c r="CG92" s="35"/>
      <c r="CH92" s="41"/>
      <c r="CI92" s="41"/>
      <c r="CJ92" s="41"/>
      <c r="CK92" s="36">
        <f t="shared" si="77"/>
        <v>0</v>
      </c>
      <c r="CL92" s="36"/>
      <c r="CM92" s="41"/>
      <c r="CN92" s="41"/>
      <c r="CO92" s="41"/>
      <c r="CP92" s="36">
        <f>SUM(CM92:CO92)</f>
        <v>0</v>
      </c>
      <c r="CQ92" s="41"/>
      <c r="CR92" s="41"/>
      <c r="CS92" s="41"/>
      <c r="CT92" s="41"/>
      <c r="CU92" s="41"/>
      <c r="CV92" s="41"/>
      <c r="CW92" s="41"/>
      <c r="CX92" s="41"/>
      <c r="CY92" s="41"/>
      <c r="CZ92" s="41"/>
      <c r="DA92" s="41"/>
      <c r="DB92" s="41"/>
      <c r="DC92" s="41"/>
      <c r="DD92" s="41"/>
      <c r="DE92" s="41"/>
      <c r="DF92" s="41"/>
      <c r="DG92" s="41"/>
      <c r="DH92" s="36">
        <f>SUM(CQ92:DG92)</f>
        <v>0</v>
      </c>
      <c r="DI92" s="36">
        <f>SUM(CK92,CL92,CP92,DH92)</f>
        <v>0</v>
      </c>
      <c r="DJ92" s="67">
        <f t="shared" si="80"/>
      </c>
    </row>
    <row r="93" spans="1:115" ht="15.75" customHeight="1">
      <c r="A93" s="42"/>
      <c r="B93" s="15" t="s">
        <v>28</v>
      </c>
      <c r="C93" s="1"/>
      <c r="D93" s="41"/>
      <c r="E93" s="41"/>
      <c r="F93" s="41"/>
      <c r="G93" s="41"/>
      <c r="H93" s="41"/>
      <c r="I93" s="41"/>
      <c r="J93" s="41"/>
      <c r="K93" s="41"/>
      <c r="L93" s="41"/>
      <c r="M93" s="41"/>
      <c r="N93" s="41"/>
      <c r="O93" s="36">
        <f t="shared" si="81"/>
        <v>0</v>
      </c>
      <c r="P93" s="36"/>
      <c r="Q93" s="41"/>
      <c r="R93" s="41"/>
      <c r="S93" s="41"/>
      <c r="T93" s="36">
        <f t="shared" si="82"/>
        <v>0</v>
      </c>
      <c r="U93" s="41"/>
      <c r="V93" s="41"/>
      <c r="W93" s="41"/>
      <c r="X93" s="41"/>
      <c r="Y93" s="41"/>
      <c r="Z93" s="36">
        <f t="shared" si="83"/>
        <v>0</v>
      </c>
      <c r="AA93" s="36">
        <f t="shared" si="84"/>
        <v>0</v>
      </c>
      <c r="AB93" s="67">
        <f t="shared" si="70"/>
      </c>
      <c r="AC93" s="35"/>
      <c r="AD93" s="41"/>
      <c r="AE93" s="41"/>
      <c r="AF93" s="41"/>
      <c r="AG93" s="41">
        <v>2</v>
      </c>
      <c r="AH93" s="41">
        <v>1</v>
      </c>
      <c r="AI93" s="36">
        <f t="shared" si="85"/>
        <v>3</v>
      </c>
      <c r="AJ93" s="41"/>
      <c r="AK93" s="41"/>
      <c r="AL93" s="41"/>
      <c r="AM93" s="41"/>
      <c r="AN93" s="41"/>
      <c r="AO93" s="36">
        <f t="shared" si="86"/>
        <v>0</v>
      </c>
      <c r="AP93" s="41"/>
      <c r="AQ93" s="41"/>
      <c r="AR93" s="41"/>
      <c r="AS93" s="41"/>
      <c r="AT93" s="41"/>
      <c r="AU93" s="36">
        <f t="shared" si="87"/>
        <v>0</v>
      </c>
      <c r="AV93" s="41"/>
      <c r="AW93" s="41"/>
      <c r="AX93" s="41"/>
      <c r="AY93" s="41"/>
      <c r="AZ93" s="41"/>
      <c r="BA93" s="36">
        <f t="shared" si="88"/>
        <v>0</v>
      </c>
      <c r="BB93" s="36">
        <f t="shared" si="89"/>
        <v>3</v>
      </c>
      <c r="BC93" s="67">
        <f t="shared" si="71"/>
        <v>0.00042875045036225306</v>
      </c>
      <c r="BD93" s="35"/>
      <c r="BE93" s="41">
        <v>1</v>
      </c>
      <c r="BF93" s="41"/>
      <c r="BG93" s="41">
        <v>2</v>
      </c>
      <c r="BH93" s="41">
        <v>4</v>
      </c>
      <c r="BI93" s="41">
        <v>2</v>
      </c>
      <c r="BJ93" s="41"/>
      <c r="BK93" s="36">
        <f t="shared" si="72"/>
        <v>9</v>
      </c>
      <c r="BL93" s="41"/>
      <c r="BM93" s="41"/>
      <c r="BN93" s="41"/>
      <c r="BO93" s="41"/>
      <c r="BP93" s="41"/>
      <c r="BQ93" s="41"/>
      <c r="BR93" s="36">
        <f t="shared" si="73"/>
        <v>0</v>
      </c>
      <c r="BS93" s="41"/>
      <c r="BT93" s="41"/>
      <c r="BU93" s="41"/>
      <c r="BV93" s="41"/>
      <c r="BW93" s="41"/>
      <c r="BX93" s="36">
        <f t="shared" si="90"/>
        <v>0</v>
      </c>
      <c r="BY93" s="41"/>
      <c r="BZ93" s="41"/>
      <c r="CA93" s="41"/>
      <c r="CB93" s="41"/>
      <c r="CC93" s="41"/>
      <c r="CD93" s="36">
        <f t="shared" si="74"/>
        <v>0</v>
      </c>
      <c r="CE93" s="36">
        <f t="shared" si="75"/>
        <v>9</v>
      </c>
      <c r="CF93" s="67">
        <f t="shared" si="76"/>
        <v>0.0009908951213892993</v>
      </c>
      <c r="CG93" s="35"/>
      <c r="CH93" s="41"/>
      <c r="CI93" s="41"/>
      <c r="CJ93" s="41"/>
      <c r="CK93" s="36">
        <f t="shared" si="77"/>
        <v>0</v>
      </c>
      <c r="CL93" s="36"/>
      <c r="CM93" s="41"/>
      <c r="CN93" s="41"/>
      <c r="CO93" s="41"/>
      <c r="CP93" s="36">
        <f t="shared" si="91"/>
        <v>0</v>
      </c>
      <c r="CQ93" s="41"/>
      <c r="CR93" s="41"/>
      <c r="CS93" s="41"/>
      <c r="CT93" s="41"/>
      <c r="CU93" s="41"/>
      <c r="CV93" s="41"/>
      <c r="CW93" s="41"/>
      <c r="CX93" s="41"/>
      <c r="CY93" s="41"/>
      <c r="CZ93" s="41"/>
      <c r="DA93" s="41"/>
      <c r="DB93" s="41"/>
      <c r="DC93" s="41"/>
      <c r="DD93" s="41"/>
      <c r="DE93" s="41"/>
      <c r="DF93" s="41"/>
      <c r="DG93" s="41"/>
      <c r="DH93" s="36">
        <f t="shared" si="78"/>
        <v>0</v>
      </c>
      <c r="DI93" s="36">
        <f t="shared" si="79"/>
        <v>0</v>
      </c>
      <c r="DJ93" s="67">
        <f t="shared" si="80"/>
      </c>
      <c r="DK93" s="32"/>
    </row>
    <row r="94" spans="1:115" ht="15.75" customHeight="1">
      <c r="A94" s="42"/>
      <c r="B94" s="15" t="s">
        <v>29</v>
      </c>
      <c r="C94" s="1"/>
      <c r="D94" s="41"/>
      <c r="E94" s="41"/>
      <c r="F94" s="41">
        <v>0.51075</v>
      </c>
      <c r="G94" s="41">
        <v>0.62375</v>
      </c>
      <c r="H94" s="41">
        <v>0.65</v>
      </c>
      <c r="I94" s="41">
        <v>0.83146</v>
      </c>
      <c r="J94" s="41">
        <v>7.902</v>
      </c>
      <c r="K94" s="41">
        <v>8.3112</v>
      </c>
      <c r="L94" s="41">
        <v>3.84132</v>
      </c>
      <c r="M94" s="41">
        <v>3.54</v>
      </c>
      <c r="N94" s="41">
        <v>3.6308625</v>
      </c>
      <c r="O94" s="36">
        <f t="shared" si="81"/>
        <v>29.8413425</v>
      </c>
      <c r="P94" s="36"/>
      <c r="Q94" s="41"/>
      <c r="R94" s="41"/>
      <c r="S94" s="41"/>
      <c r="T94" s="36">
        <f t="shared" si="82"/>
        <v>0</v>
      </c>
      <c r="U94" s="41"/>
      <c r="V94" s="41"/>
      <c r="W94" s="41"/>
      <c r="X94" s="41"/>
      <c r="Y94" s="41"/>
      <c r="Z94" s="36">
        <f t="shared" si="83"/>
        <v>0</v>
      </c>
      <c r="AA94" s="36">
        <f t="shared" si="84"/>
        <v>29.8413425</v>
      </c>
      <c r="AB94" s="67">
        <f t="shared" si="70"/>
        <v>0.005754387728870329</v>
      </c>
      <c r="AC94" s="35"/>
      <c r="AD94" s="41">
        <v>4.885562</v>
      </c>
      <c r="AE94" s="41">
        <v>3.48362</v>
      </c>
      <c r="AF94" s="41">
        <v>2.98494</v>
      </c>
      <c r="AG94" s="41">
        <v>0.7467</v>
      </c>
      <c r="AH94" s="41">
        <v>3.2814</v>
      </c>
      <c r="AI94" s="36">
        <f t="shared" si="85"/>
        <v>15.382222</v>
      </c>
      <c r="AJ94" s="41"/>
      <c r="AK94" s="41"/>
      <c r="AL94" s="41"/>
      <c r="AM94" s="41"/>
      <c r="AN94" s="41"/>
      <c r="AO94" s="36">
        <f t="shared" si="86"/>
        <v>0</v>
      </c>
      <c r="AP94" s="41"/>
      <c r="AQ94" s="41"/>
      <c r="AR94" s="41"/>
      <c r="AS94" s="41"/>
      <c r="AT94" s="41"/>
      <c r="AU94" s="36">
        <f t="shared" si="87"/>
        <v>0</v>
      </c>
      <c r="AV94" s="41"/>
      <c r="AW94" s="41"/>
      <c r="AX94" s="41"/>
      <c r="AY94" s="41"/>
      <c r="AZ94" s="41"/>
      <c r="BA94" s="36">
        <f t="shared" si="88"/>
        <v>0</v>
      </c>
      <c r="BB94" s="36">
        <f t="shared" si="89"/>
        <v>15.382222</v>
      </c>
      <c r="BC94" s="67">
        <f t="shared" si="71"/>
        <v>0.0021983782033573856</v>
      </c>
      <c r="BD94" s="35"/>
      <c r="BE94" s="41">
        <v>3.20139</v>
      </c>
      <c r="BF94" s="41">
        <v>3.5327774900000004</v>
      </c>
      <c r="BG94" s="41">
        <v>3.4059</v>
      </c>
      <c r="BH94" s="41"/>
      <c r="BI94" s="41"/>
      <c r="BJ94" s="41">
        <v>7.05</v>
      </c>
      <c r="BK94" s="36">
        <f t="shared" si="72"/>
        <v>17.19006749</v>
      </c>
      <c r="BL94" s="41"/>
      <c r="BM94" s="41"/>
      <c r="BN94" s="41"/>
      <c r="BO94" s="41"/>
      <c r="BP94" s="41"/>
      <c r="BQ94" s="41"/>
      <c r="BR94" s="36">
        <f t="shared" si="73"/>
        <v>0</v>
      </c>
      <c r="BS94" s="41"/>
      <c r="BT94" s="41"/>
      <c r="BU94" s="41"/>
      <c r="BV94" s="41"/>
      <c r="BW94" s="41"/>
      <c r="BX94" s="36">
        <f t="shared" si="90"/>
        <v>0</v>
      </c>
      <c r="BY94" s="41"/>
      <c r="BZ94" s="41"/>
      <c r="CA94" s="41"/>
      <c r="CB94" s="41"/>
      <c r="CC94" s="41"/>
      <c r="CD94" s="36">
        <f t="shared" si="74"/>
        <v>0</v>
      </c>
      <c r="CE94" s="36">
        <f t="shared" si="75"/>
        <v>17.19006749</v>
      </c>
      <c r="CF94" s="67">
        <f t="shared" si="76"/>
        <v>0.0018926171124659776</v>
      </c>
      <c r="CG94" s="35"/>
      <c r="CH94" s="41"/>
      <c r="CI94" s="41"/>
      <c r="CJ94" s="41"/>
      <c r="CK94" s="36">
        <f t="shared" si="77"/>
        <v>0</v>
      </c>
      <c r="CL94" s="36"/>
      <c r="CM94" s="41"/>
      <c r="CN94" s="41"/>
      <c r="CO94" s="41"/>
      <c r="CP94" s="36">
        <f t="shared" si="91"/>
        <v>0</v>
      </c>
      <c r="CQ94" s="41"/>
      <c r="CR94" s="41"/>
      <c r="CS94" s="41"/>
      <c r="CT94" s="41"/>
      <c r="CU94" s="41"/>
      <c r="CV94" s="41"/>
      <c r="CW94" s="41"/>
      <c r="CX94" s="41"/>
      <c r="CY94" s="41"/>
      <c r="CZ94" s="41"/>
      <c r="DA94" s="41"/>
      <c r="DB94" s="41"/>
      <c r="DC94" s="41"/>
      <c r="DD94" s="41"/>
      <c r="DE94" s="41"/>
      <c r="DF94" s="41"/>
      <c r="DG94" s="41"/>
      <c r="DH94" s="36">
        <f t="shared" si="78"/>
        <v>0</v>
      </c>
      <c r="DI94" s="36">
        <f t="shared" si="79"/>
        <v>0</v>
      </c>
      <c r="DJ94" s="67">
        <f t="shared" si="80"/>
      </c>
      <c r="DK94" s="32"/>
    </row>
    <row r="95" spans="1:115" ht="15.75" customHeight="1">
      <c r="A95" s="42"/>
      <c r="B95" s="15" t="s">
        <v>30</v>
      </c>
      <c r="C95" s="1"/>
      <c r="D95" s="41"/>
      <c r="E95" s="41"/>
      <c r="F95" s="41"/>
      <c r="G95" s="41"/>
      <c r="H95" s="41"/>
      <c r="I95" s="41"/>
      <c r="J95" s="41"/>
      <c r="K95" s="41"/>
      <c r="L95" s="41"/>
      <c r="M95" s="41"/>
      <c r="N95" s="41"/>
      <c r="O95" s="36">
        <f t="shared" si="81"/>
        <v>0</v>
      </c>
      <c r="P95" s="36"/>
      <c r="Q95" s="41">
        <v>0</v>
      </c>
      <c r="R95" s="41">
        <v>0</v>
      </c>
      <c r="S95" s="41">
        <v>20.227236169901964</v>
      </c>
      <c r="T95" s="36">
        <f t="shared" si="82"/>
        <v>20.227236169901964</v>
      </c>
      <c r="U95" s="41">
        <v>58.50700602877477</v>
      </c>
      <c r="V95" s="41">
        <v>47.7499061766202</v>
      </c>
      <c r="W95" s="41">
        <v>30.39783254036238</v>
      </c>
      <c r="X95" s="41">
        <v>36.796413507563805</v>
      </c>
      <c r="Y95" s="41">
        <v>35.67845152796716</v>
      </c>
      <c r="Z95" s="36">
        <f t="shared" si="83"/>
        <v>209.1296097812883</v>
      </c>
      <c r="AA95" s="36">
        <f t="shared" si="84"/>
        <v>229.35684595119028</v>
      </c>
      <c r="AB95" s="67">
        <f t="shared" si="70"/>
        <v>0.04422750819182923</v>
      </c>
      <c r="AC95" s="33"/>
      <c r="AD95" s="41"/>
      <c r="AE95" s="41"/>
      <c r="AF95" s="41"/>
      <c r="AG95" s="41"/>
      <c r="AH95" s="41"/>
      <c r="AI95" s="36">
        <f t="shared" si="85"/>
        <v>0</v>
      </c>
      <c r="AJ95" s="41"/>
      <c r="AK95" s="41"/>
      <c r="AL95" s="41"/>
      <c r="AM95" s="41"/>
      <c r="AN95" s="41"/>
      <c r="AO95" s="36">
        <f t="shared" si="86"/>
        <v>0</v>
      </c>
      <c r="AP95" s="41">
        <v>50.75148760806582</v>
      </c>
      <c r="AQ95" s="41">
        <v>92.39220465164303</v>
      </c>
      <c r="AR95" s="41">
        <v>78.41184464360899</v>
      </c>
      <c r="AS95" s="41">
        <v>75.29183590876987</v>
      </c>
      <c r="AT95" s="41">
        <v>53.21807272771707</v>
      </c>
      <c r="AU95" s="36">
        <f t="shared" si="87"/>
        <v>350.0654455398048</v>
      </c>
      <c r="AV95" s="41">
        <v>31.61104350195259</v>
      </c>
      <c r="AW95" s="41">
        <v>10.537014500650864</v>
      </c>
      <c r="AX95" s="41">
        <v>21.074029001301728</v>
      </c>
      <c r="AY95" s="41">
        <v>0</v>
      </c>
      <c r="AZ95" s="41">
        <v>0</v>
      </c>
      <c r="BA95" s="36">
        <f t="shared" si="88"/>
        <v>63.22208700390519</v>
      </c>
      <c r="BB95" s="36">
        <f t="shared" si="89"/>
        <v>413.28753254371</v>
      </c>
      <c r="BC95" s="67">
        <f t="shared" si="71"/>
        <v>0.05906573856907332</v>
      </c>
      <c r="BD95" s="33"/>
      <c r="BE95" s="41">
        <v>4.2532</v>
      </c>
      <c r="BF95" s="41">
        <v>14.32920461</v>
      </c>
      <c r="BG95" s="41">
        <v>32.41812</v>
      </c>
      <c r="BH95" s="41">
        <v>32.199999999999996</v>
      </c>
      <c r="BI95" s="41">
        <v>33.6</v>
      </c>
      <c r="BJ95" s="41"/>
      <c r="BK95" s="36">
        <f t="shared" si="72"/>
        <v>116.80052461</v>
      </c>
      <c r="BL95" s="41"/>
      <c r="BM95" s="41"/>
      <c r="BN95" s="41"/>
      <c r="BO95" s="41"/>
      <c r="BP95" s="41"/>
      <c r="BQ95" s="41"/>
      <c r="BR95" s="36">
        <f t="shared" si="73"/>
        <v>0</v>
      </c>
      <c r="BS95" s="41">
        <v>55.31640249669471</v>
      </c>
      <c r="BT95" s="41">
        <v>16.508619846226242</v>
      </c>
      <c r="BU95" s="41">
        <v>47.733771988147055</v>
      </c>
      <c r="BV95" s="41">
        <v>34.02352527547</v>
      </c>
      <c r="BW95" s="41">
        <v>111.1249986837552</v>
      </c>
      <c r="BX95" s="36">
        <f t="shared" si="90"/>
        <v>264.7073182902932</v>
      </c>
      <c r="BY95" s="41">
        <v>8.63681121490895</v>
      </c>
      <c r="BZ95" s="41">
        <v>7.712887784910913</v>
      </c>
      <c r="CA95" s="41">
        <v>26.87881921283258</v>
      </c>
      <c r="CB95" s="41">
        <v>25.771991125447563</v>
      </c>
      <c r="CC95" s="41">
        <v>31.740234295526</v>
      </c>
      <c r="CD95" s="36">
        <f t="shared" si="74"/>
        <v>100.74074363362601</v>
      </c>
      <c r="CE95" s="36">
        <f t="shared" si="75"/>
        <v>482.24858653391925</v>
      </c>
      <c r="CF95" s="67">
        <f t="shared" si="76"/>
        <v>0.053095307965927326</v>
      </c>
      <c r="CG95" s="33"/>
      <c r="CH95" s="41"/>
      <c r="CI95" s="41"/>
      <c r="CJ95" s="41"/>
      <c r="CK95" s="36">
        <f t="shared" si="77"/>
        <v>0</v>
      </c>
      <c r="CL95" s="36"/>
      <c r="CM95" s="41">
        <v>0</v>
      </c>
      <c r="CN95" s="41">
        <v>0</v>
      </c>
      <c r="CO95" s="41">
        <v>0</v>
      </c>
      <c r="CP95" s="36">
        <f t="shared" si="91"/>
        <v>0</v>
      </c>
      <c r="CQ95" s="41">
        <v>12.391191563085302</v>
      </c>
      <c r="CR95" s="41">
        <v>7.744494726928314</v>
      </c>
      <c r="CS95" s="41">
        <v>7.744494726928314</v>
      </c>
      <c r="CT95" s="41">
        <v>8.209164410544014</v>
      </c>
      <c r="CU95" s="41">
        <v>22.76881449716924</v>
      </c>
      <c r="CV95" s="41">
        <v>2.71057315442491</v>
      </c>
      <c r="CW95" s="41">
        <v>0</v>
      </c>
      <c r="CX95" s="41">
        <v>0</v>
      </c>
      <c r="CY95" s="41">
        <v>0.3872247363464157</v>
      </c>
      <c r="CZ95" s="41">
        <v>0</v>
      </c>
      <c r="DA95" s="41"/>
      <c r="DB95" s="41"/>
      <c r="DC95" s="41"/>
      <c r="DD95" s="41"/>
      <c r="DE95" s="41"/>
      <c r="DF95" s="41"/>
      <c r="DG95" s="41"/>
      <c r="DH95" s="36">
        <f t="shared" si="78"/>
        <v>61.95595781542651</v>
      </c>
      <c r="DI95" s="36">
        <f t="shared" si="79"/>
        <v>61.95595781542651</v>
      </c>
      <c r="DJ95" s="67">
        <f t="shared" si="80"/>
        <v>0.07592641889145404</v>
      </c>
      <c r="DK95" s="32"/>
    </row>
    <row r="96" spans="1:115" ht="15.75" customHeight="1">
      <c r="A96" s="42"/>
      <c r="B96" s="15" t="s">
        <v>31</v>
      </c>
      <c r="C96" s="1"/>
      <c r="D96" s="41"/>
      <c r="E96" s="41"/>
      <c r="F96" s="41"/>
      <c r="G96" s="41"/>
      <c r="H96" s="41"/>
      <c r="I96" s="41"/>
      <c r="J96" s="41"/>
      <c r="K96" s="41"/>
      <c r="L96" s="41"/>
      <c r="M96" s="41"/>
      <c r="N96" s="41"/>
      <c r="O96" s="36">
        <f t="shared" si="81"/>
        <v>0</v>
      </c>
      <c r="P96" s="36"/>
      <c r="Q96" s="41"/>
      <c r="R96" s="41"/>
      <c r="S96" s="41"/>
      <c r="T96" s="36">
        <f t="shared" si="82"/>
        <v>0</v>
      </c>
      <c r="U96" s="41"/>
      <c r="V96" s="41"/>
      <c r="W96" s="41"/>
      <c r="X96" s="41"/>
      <c r="Y96" s="41"/>
      <c r="Z96" s="36">
        <f t="shared" si="83"/>
        <v>0</v>
      </c>
      <c r="AA96" s="36">
        <f t="shared" si="84"/>
        <v>0</v>
      </c>
      <c r="AB96" s="67">
        <f t="shared" si="70"/>
      </c>
      <c r="AC96" s="35"/>
      <c r="AD96" s="41">
        <v>9.347826</v>
      </c>
      <c r="AE96" s="41">
        <v>9.067392</v>
      </c>
      <c r="AF96" s="41">
        <v>9.067392</v>
      </c>
      <c r="AG96" s="41">
        <v>8.684463</v>
      </c>
      <c r="AH96" s="41">
        <v>17.368928</v>
      </c>
      <c r="AI96" s="36">
        <f t="shared" si="85"/>
        <v>53.536001</v>
      </c>
      <c r="AJ96" s="41"/>
      <c r="AK96" s="41"/>
      <c r="AL96" s="41"/>
      <c r="AM96" s="41"/>
      <c r="AN96" s="41"/>
      <c r="AO96" s="36">
        <f t="shared" si="86"/>
        <v>0</v>
      </c>
      <c r="AP96" s="41"/>
      <c r="AQ96" s="41"/>
      <c r="AR96" s="41"/>
      <c r="AS96" s="41"/>
      <c r="AT96" s="41"/>
      <c r="AU96" s="36">
        <f t="shared" si="87"/>
        <v>0</v>
      </c>
      <c r="AV96" s="41"/>
      <c r="AW96" s="41"/>
      <c r="AX96" s="41"/>
      <c r="AY96" s="41"/>
      <c r="AZ96" s="41"/>
      <c r="BA96" s="36">
        <f t="shared" si="88"/>
        <v>0</v>
      </c>
      <c r="BB96" s="36">
        <f t="shared" si="89"/>
        <v>53.536001</v>
      </c>
      <c r="BC96" s="67">
        <f t="shared" si="71"/>
        <v>0.00765119484644801</v>
      </c>
      <c r="BD96" s="35"/>
      <c r="BE96" s="41">
        <v>18.759418</v>
      </c>
      <c r="BF96" s="41">
        <v>19.166666</v>
      </c>
      <c r="BG96" s="41">
        <v>19.17857</v>
      </c>
      <c r="BH96" s="41">
        <v>18.85</v>
      </c>
      <c r="BI96" s="41"/>
      <c r="BJ96" s="41">
        <v>18.97143</v>
      </c>
      <c r="BK96" s="36">
        <f t="shared" si="72"/>
        <v>94.926084</v>
      </c>
      <c r="BL96" s="41"/>
      <c r="BM96" s="41"/>
      <c r="BN96" s="41"/>
      <c r="BO96" s="41"/>
      <c r="BP96" s="41"/>
      <c r="BQ96" s="41"/>
      <c r="BR96" s="36">
        <f t="shared" si="73"/>
        <v>0</v>
      </c>
      <c r="BS96" s="41"/>
      <c r="BT96" s="41"/>
      <c r="BU96" s="41"/>
      <c r="BV96" s="41"/>
      <c r="BW96" s="41"/>
      <c r="BX96" s="36">
        <f t="shared" si="90"/>
        <v>0</v>
      </c>
      <c r="BY96" s="41"/>
      <c r="BZ96" s="41"/>
      <c r="CA96" s="41"/>
      <c r="CB96" s="41"/>
      <c r="CC96" s="41"/>
      <c r="CD96" s="36">
        <f t="shared" si="74"/>
        <v>0</v>
      </c>
      <c r="CE96" s="36">
        <f t="shared" si="75"/>
        <v>94.926084</v>
      </c>
      <c r="CF96" s="67">
        <f t="shared" si="76"/>
        <v>0.010451310392021204</v>
      </c>
      <c r="CG96" s="35"/>
      <c r="CH96" s="41"/>
      <c r="CI96" s="41"/>
      <c r="CJ96" s="41"/>
      <c r="CK96" s="36">
        <f t="shared" si="77"/>
        <v>0</v>
      </c>
      <c r="CL96" s="36"/>
      <c r="CM96" s="41"/>
      <c r="CN96" s="41"/>
      <c r="CO96" s="41"/>
      <c r="CP96" s="36">
        <f t="shared" si="91"/>
        <v>0</v>
      </c>
      <c r="CQ96" s="41"/>
      <c r="CR96" s="41"/>
      <c r="CS96" s="41"/>
      <c r="CT96" s="41"/>
      <c r="CU96" s="41"/>
      <c r="CV96" s="41"/>
      <c r="CW96" s="41"/>
      <c r="CX96" s="41"/>
      <c r="CY96" s="41"/>
      <c r="CZ96" s="41"/>
      <c r="DA96" s="41"/>
      <c r="DB96" s="41"/>
      <c r="DC96" s="41"/>
      <c r="DD96" s="41"/>
      <c r="DE96" s="41"/>
      <c r="DF96" s="41"/>
      <c r="DG96" s="41"/>
      <c r="DH96" s="36">
        <f t="shared" si="78"/>
        <v>0</v>
      </c>
      <c r="DI96" s="36">
        <f t="shared" si="79"/>
        <v>0</v>
      </c>
      <c r="DJ96" s="67">
        <f t="shared" si="80"/>
      </c>
      <c r="DK96" s="32"/>
    </row>
    <row r="97" spans="1:114" s="32" customFormat="1" ht="15.75" customHeight="1">
      <c r="A97" s="42"/>
      <c r="B97" s="15" t="s">
        <v>32</v>
      </c>
      <c r="C97" s="1"/>
      <c r="D97" s="41"/>
      <c r="E97" s="41"/>
      <c r="F97" s="41"/>
      <c r="G97" s="41"/>
      <c r="H97" s="41"/>
      <c r="I97" s="41"/>
      <c r="J97" s="41"/>
      <c r="K97" s="41"/>
      <c r="L97" s="41"/>
      <c r="M97" s="41"/>
      <c r="N97" s="41"/>
      <c r="O97" s="36">
        <f>SUM(D97:N97)</f>
        <v>0</v>
      </c>
      <c r="P97" s="36"/>
      <c r="Q97" s="41"/>
      <c r="R97" s="41"/>
      <c r="S97" s="41"/>
      <c r="T97" s="36">
        <f>SUM(Q97:S97)</f>
        <v>0</v>
      </c>
      <c r="U97" s="41"/>
      <c r="V97" s="41"/>
      <c r="W97" s="41"/>
      <c r="X97" s="41"/>
      <c r="Y97" s="41"/>
      <c r="Z97" s="36">
        <f>SUM(U97:Y97)</f>
        <v>0</v>
      </c>
      <c r="AA97" s="36">
        <f>SUM(O97,P97,T97,Z97)</f>
        <v>0</v>
      </c>
      <c r="AB97" s="67">
        <f t="shared" si="70"/>
      </c>
      <c r="AC97" s="35"/>
      <c r="AD97" s="41"/>
      <c r="AE97" s="41"/>
      <c r="AF97" s="41"/>
      <c r="AG97" s="41"/>
      <c r="AH97" s="41"/>
      <c r="AI97" s="36">
        <f>SUM(AD97:AH97)</f>
        <v>0</v>
      </c>
      <c r="AJ97" s="41"/>
      <c r="AK97" s="41"/>
      <c r="AL97" s="41"/>
      <c r="AM97" s="41"/>
      <c r="AN97" s="41"/>
      <c r="AO97" s="36">
        <f>SUM(AJ97:AN97)</f>
        <v>0</v>
      </c>
      <c r="AP97" s="41"/>
      <c r="AQ97" s="41"/>
      <c r="AR97" s="41"/>
      <c r="AS97" s="41"/>
      <c r="AT97" s="41"/>
      <c r="AU97" s="36">
        <f>SUM(AP97:AT97)</f>
        <v>0</v>
      </c>
      <c r="AV97" s="41"/>
      <c r="AW97" s="41"/>
      <c r="AX97" s="41"/>
      <c r="AY97" s="41"/>
      <c r="AZ97" s="41"/>
      <c r="BA97" s="36">
        <f>SUM(AV97:AZ97)</f>
        <v>0</v>
      </c>
      <c r="BB97" s="36">
        <f>SUM(AI97,AO97,AU97,BA97)</f>
        <v>0</v>
      </c>
      <c r="BC97" s="67">
        <f t="shared" si="71"/>
      </c>
      <c r="BD97" s="35"/>
      <c r="BE97" s="41">
        <v>2.5</v>
      </c>
      <c r="BF97" s="41">
        <v>5</v>
      </c>
      <c r="BG97" s="41">
        <v>5</v>
      </c>
      <c r="BH97" s="41">
        <v>5</v>
      </c>
      <c r="BI97" s="41">
        <v>5</v>
      </c>
      <c r="BJ97" s="41"/>
      <c r="BK97" s="36">
        <f t="shared" si="72"/>
        <v>22.5</v>
      </c>
      <c r="BL97" s="41"/>
      <c r="BM97" s="41"/>
      <c r="BN97" s="41"/>
      <c r="BO97" s="41"/>
      <c r="BP97" s="41"/>
      <c r="BQ97" s="41"/>
      <c r="BR97" s="36">
        <f t="shared" si="73"/>
        <v>0</v>
      </c>
      <c r="BS97" s="41"/>
      <c r="BT97" s="41"/>
      <c r="BU97" s="41"/>
      <c r="BV97" s="41"/>
      <c r="BW97" s="41"/>
      <c r="BX97" s="36">
        <f>SUM(BS97:BW97)</f>
        <v>0</v>
      </c>
      <c r="BY97" s="41"/>
      <c r="BZ97" s="41"/>
      <c r="CA97" s="41"/>
      <c r="CB97" s="41"/>
      <c r="CC97" s="41"/>
      <c r="CD97" s="36">
        <f t="shared" si="74"/>
        <v>0</v>
      </c>
      <c r="CE97" s="36">
        <f t="shared" si="75"/>
        <v>22.5</v>
      </c>
      <c r="CF97" s="67">
        <f t="shared" si="76"/>
        <v>0.002477237803473248</v>
      </c>
      <c r="CG97" s="35"/>
      <c r="CH97" s="41">
        <v>2.5</v>
      </c>
      <c r="CI97" s="41"/>
      <c r="CJ97" s="41"/>
      <c r="CK97" s="36">
        <f t="shared" si="77"/>
        <v>2.5</v>
      </c>
      <c r="CL97" s="36"/>
      <c r="CM97" s="41"/>
      <c r="CN97" s="41"/>
      <c r="CO97" s="41"/>
      <c r="CP97" s="36">
        <f t="shared" si="91"/>
        <v>0</v>
      </c>
      <c r="CQ97" s="41"/>
      <c r="CR97" s="41"/>
      <c r="CS97" s="41"/>
      <c r="CT97" s="41"/>
      <c r="CU97" s="41"/>
      <c r="CV97" s="41"/>
      <c r="CW97" s="41"/>
      <c r="CX97" s="41"/>
      <c r="CY97" s="41"/>
      <c r="CZ97" s="41"/>
      <c r="DA97" s="41"/>
      <c r="DB97" s="41"/>
      <c r="DC97" s="41"/>
      <c r="DD97" s="41"/>
      <c r="DE97" s="41"/>
      <c r="DF97" s="41"/>
      <c r="DG97" s="41"/>
      <c r="DH97" s="36">
        <f t="shared" si="78"/>
        <v>0</v>
      </c>
      <c r="DI97" s="36">
        <f t="shared" si="79"/>
        <v>2.5</v>
      </c>
      <c r="DJ97" s="67">
        <f t="shared" si="80"/>
        <v>0.003063725490196078</v>
      </c>
    </row>
    <row r="98" spans="1:114" s="32" customFormat="1" ht="15.75" customHeight="1">
      <c r="A98" s="42"/>
      <c r="B98" s="15" t="s">
        <v>122</v>
      </c>
      <c r="C98" s="1"/>
      <c r="D98" s="41"/>
      <c r="E98" s="41"/>
      <c r="F98" s="41"/>
      <c r="G98" s="41"/>
      <c r="H98" s="41"/>
      <c r="I98" s="41"/>
      <c r="J98" s="41"/>
      <c r="K98" s="41"/>
      <c r="L98" s="41"/>
      <c r="M98" s="41"/>
      <c r="N98" s="41"/>
      <c r="O98" s="36">
        <f>SUM(D98:N98)</f>
        <v>0</v>
      </c>
      <c r="P98" s="36"/>
      <c r="Q98" s="41"/>
      <c r="R98" s="41"/>
      <c r="S98" s="41"/>
      <c r="T98" s="36">
        <f>SUM(Q98:S98)</f>
        <v>0</v>
      </c>
      <c r="U98" s="41"/>
      <c r="V98" s="41"/>
      <c r="W98" s="41"/>
      <c r="X98" s="41"/>
      <c r="Y98" s="41"/>
      <c r="Z98" s="36">
        <f>SUM(U98:Y98)</f>
        <v>0</v>
      </c>
      <c r="AA98" s="36">
        <f>SUM(O98,P98,T98,Z98)</f>
        <v>0</v>
      </c>
      <c r="AB98" s="67">
        <f t="shared" si="70"/>
      </c>
      <c r="AC98" s="35"/>
      <c r="AD98" s="41"/>
      <c r="AE98" s="41"/>
      <c r="AF98" s="41"/>
      <c r="AG98" s="41"/>
      <c r="AH98" s="41"/>
      <c r="AI98" s="36">
        <f>SUM(AD98:AH98)</f>
        <v>0</v>
      </c>
      <c r="AJ98" s="41"/>
      <c r="AK98" s="41"/>
      <c r="AL98" s="41"/>
      <c r="AM98" s="41"/>
      <c r="AN98" s="41"/>
      <c r="AO98" s="36">
        <f>SUM(AJ98:AN98)</f>
        <v>0</v>
      </c>
      <c r="AP98" s="41"/>
      <c r="AQ98" s="41"/>
      <c r="AR98" s="41"/>
      <c r="AS98" s="41"/>
      <c r="AT98" s="41"/>
      <c r="AU98" s="36">
        <f>SUM(AP98:AT98)</f>
        <v>0</v>
      </c>
      <c r="AV98" s="41"/>
      <c r="AW98" s="41"/>
      <c r="AX98" s="41"/>
      <c r="AY98" s="41"/>
      <c r="AZ98" s="41"/>
      <c r="BA98" s="36">
        <f>SUM(AV98:AZ98)</f>
        <v>0</v>
      </c>
      <c r="BB98" s="36">
        <f>SUM(AI98,AO98,AU98,BA98)</f>
        <v>0</v>
      </c>
      <c r="BC98" s="67">
        <f t="shared" si="71"/>
      </c>
      <c r="BD98" s="35"/>
      <c r="BE98" s="41"/>
      <c r="BF98" s="41"/>
      <c r="BG98" s="41"/>
      <c r="BH98" s="41">
        <v>0.5</v>
      </c>
      <c r="BI98" s="41">
        <v>0.5</v>
      </c>
      <c r="BJ98" s="41"/>
      <c r="BK98" s="36">
        <f t="shared" si="72"/>
        <v>1</v>
      </c>
      <c r="BL98" s="41"/>
      <c r="BM98" s="41"/>
      <c r="BN98" s="41"/>
      <c r="BO98" s="41"/>
      <c r="BP98" s="41"/>
      <c r="BQ98" s="41"/>
      <c r="BR98" s="36">
        <f t="shared" si="73"/>
        <v>0</v>
      </c>
      <c r="BS98" s="41"/>
      <c r="BT98" s="41"/>
      <c r="BU98" s="41"/>
      <c r="BV98" s="41"/>
      <c r="BW98" s="41"/>
      <c r="BX98" s="36">
        <f>SUM(BS98:BW98)</f>
        <v>0</v>
      </c>
      <c r="BY98" s="41"/>
      <c r="BZ98" s="41"/>
      <c r="CA98" s="41"/>
      <c r="CB98" s="41"/>
      <c r="CC98" s="41"/>
      <c r="CD98" s="36">
        <f t="shared" si="74"/>
        <v>0</v>
      </c>
      <c r="CE98" s="36">
        <f t="shared" si="75"/>
        <v>1</v>
      </c>
      <c r="CF98" s="67">
        <f t="shared" si="76"/>
        <v>0.00011009945793214437</v>
      </c>
      <c r="CG98" s="35"/>
      <c r="CH98" s="41"/>
      <c r="CI98" s="41"/>
      <c r="CJ98" s="41"/>
      <c r="CK98" s="36">
        <f>SUM(CH98:CJ98)</f>
        <v>0</v>
      </c>
      <c r="CL98" s="36"/>
      <c r="CM98" s="41"/>
      <c r="CN98" s="41"/>
      <c r="CO98" s="41"/>
      <c r="CP98" s="36">
        <f t="shared" si="91"/>
        <v>0</v>
      </c>
      <c r="CQ98" s="41"/>
      <c r="CR98" s="41"/>
      <c r="CS98" s="41"/>
      <c r="CT98" s="41"/>
      <c r="CU98" s="41"/>
      <c r="CV98" s="41"/>
      <c r="CW98" s="41"/>
      <c r="CX98" s="41"/>
      <c r="CY98" s="41"/>
      <c r="CZ98" s="41"/>
      <c r="DA98" s="41"/>
      <c r="DB98" s="41"/>
      <c r="DC98" s="41"/>
      <c r="DD98" s="41"/>
      <c r="DE98" s="41"/>
      <c r="DF98" s="41"/>
      <c r="DG98" s="41"/>
      <c r="DH98" s="36">
        <f t="shared" si="78"/>
        <v>0</v>
      </c>
      <c r="DI98" s="36">
        <f t="shared" si="79"/>
        <v>0</v>
      </c>
      <c r="DJ98" s="67">
        <f t="shared" si="80"/>
      </c>
    </row>
    <row r="99" spans="1:115" ht="15.75" customHeight="1">
      <c r="A99" s="42"/>
      <c r="B99" s="15" t="s">
        <v>33</v>
      </c>
      <c r="C99" s="1"/>
      <c r="D99" s="41"/>
      <c r="E99" s="41"/>
      <c r="F99" s="41"/>
      <c r="G99" s="41"/>
      <c r="H99" s="41"/>
      <c r="I99" s="41">
        <v>0.64515</v>
      </c>
      <c r="J99" s="41">
        <v>1.318775</v>
      </c>
      <c r="K99" s="41">
        <v>0.81184</v>
      </c>
      <c r="L99" s="41">
        <v>1.4229</v>
      </c>
      <c r="M99" s="41">
        <v>1.19124</v>
      </c>
      <c r="N99" s="41">
        <v>1.10044</v>
      </c>
      <c r="O99" s="36">
        <f t="shared" si="81"/>
        <v>6.4903450000000005</v>
      </c>
      <c r="P99" s="36"/>
      <c r="Q99" s="41"/>
      <c r="R99" s="41"/>
      <c r="S99" s="41"/>
      <c r="T99" s="36">
        <f t="shared" si="82"/>
        <v>0</v>
      </c>
      <c r="U99" s="41"/>
      <c r="V99" s="41"/>
      <c r="W99" s="41"/>
      <c r="X99" s="41"/>
      <c r="Y99" s="41"/>
      <c r="Z99" s="36">
        <f t="shared" si="83"/>
        <v>0</v>
      </c>
      <c r="AA99" s="36">
        <f t="shared" si="84"/>
        <v>6.4903450000000005</v>
      </c>
      <c r="AB99" s="67">
        <f t="shared" si="70"/>
        <v>0.0012515509858222666</v>
      </c>
      <c r="AC99" s="35"/>
      <c r="AD99" s="41">
        <v>1.18612754</v>
      </c>
      <c r="AE99" s="41">
        <v>1.0752701</v>
      </c>
      <c r="AF99" s="41">
        <v>1.0590259</v>
      </c>
      <c r="AG99" s="41">
        <v>1.12059396</v>
      </c>
      <c r="AH99" s="41">
        <v>0.9207476600000001</v>
      </c>
      <c r="AI99" s="36">
        <f t="shared" si="85"/>
        <v>5.36176516</v>
      </c>
      <c r="AJ99" s="41"/>
      <c r="AK99" s="41"/>
      <c r="AL99" s="41"/>
      <c r="AM99" s="41"/>
      <c r="AN99" s="41"/>
      <c r="AO99" s="36">
        <f t="shared" si="86"/>
        <v>0</v>
      </c>
      <c r="AP99" s="41"/>
      <c r="AQ99" s="41"/>
      <c r="AR99" s="41"/>
      <c r="AS99" s="41"/>
      <c r="AT99" s="41"/>
      <c r="AU99" s="36">
        <f t="shared" si="87"/>
        <v>0</v>
      </c>
      <c r="AV99" s="41"/>
      <c r="AW99" s="41"/>
      <c r="AX99" s="41"/>
      <c r="AY99" s="41"/>
      <c r="AZ99" s="41"/>
      <c r="BA99" s="36">
        <f t="shared" si="88"/>
        <v>0</v>
      </c>
      <c r="BB99" s="36">
        <f t="shared" si="89"/>
        <v>5.36176516</v>
      </c>
      <c r="BC99" s="67">
        <f t="shared" si="71"/>
        <v>0.0007662864090288793</v>
      </c>
      <c r="BD99" s="35"/>
      <c r="BE99" s="41">
        <v>0.89615857</v>
      </c>
      <c r="BF99" s="41">
        <v>0.863788</v>
      </c>
      <c r="BG99" s="41">
        <v>0.91594</v>
      </c>
      <c r="BH99" s="41">
        <v>0.9429999999999998</v>
      </c>
      <c r="BI99" s="41">
        <v>0.984</v>
      </c>
      <c r="BJ99" s="41"/>
      <c r="BK99" s="36">
        <f t="shared" si="72"/>
        <v>4.60288657</v>
      </c>
      <c r="BL99" s="41"/>
      <c r="BM99" s="41"/>
      <c r="BN99" s="41"/>
      <c r="BO99" s="41"/>
      <c r="BP99" s="41"/>
      <c r="BQ99" s="41"/>
      <c r="BR99" s="36">
        <f t="shared" si="73"/>
        <v>0</v>
      </c>
      <c r="BS99" s="41"/>
      <c r="BT99" s="41"/>
      <c r="BU99" s="41"/>
      <c r="BV99" s="41"/>
      <c r="BW99" s="41"/>
      <c r="BX99" s="36">
        <f t="shared" si="90"/>
        <v>0</v>
      </c>
      <c r="BY99" s="41"/>
      <c r="BZ99" s="41"/>
      <c r="CA99" s="41"/>
      <c r="CB99" s="41"/>
      <c r="CC99" s="41"/>
      <c r="CD99" s="36">
        <f t="shared" si="74"/>
        <v>0</v>
      </c>
      <c r="CE99" s="36">
        <f t="shared" si="75"/>
        <v>4.60288657</v>
      </c>
      <c r="CF99" s="67">
        <f t="shared" si="76"/>
        <v>0.0005067753162801473</v>
      </c>
      <c r="CG99" s="35"/>
      <c r="CH99" s="41"/>
      <c r="CI99" s="41"/>
      <c r="CJ99" s="41"/>
      <c r="CK99" s="36">
        <f t="shared" si="77"/>
        <v>0</v>
      </c>
      <c r="CL99" s="36"/>
      <c r="CM99" s="41"/>
      <c r="CN99" s="41"/>
      <c r="CO99" s="41"/>
      <c r="CP99" s="36">
        <f t="shared" si="91"/>
        <v>0</v>
      </c>
      <c r="CQ99" s="41"/>
      <c r="CR99" s="41"/>
      <c r="CS99" s="41"/>
      <c r="CT99" s="41"/>
      <c r="CU99" s="41"/>
      <c r="CV99" s="41"/>
      <c r="CW99" s="41"/>
      <c r="CX99" s="41"/>
      <c r="CY99" s="41"/>
      <c r="CZ99" s="41"/>
      <c r="DA99" s="41"/>
      <c r="DB99" s="41"/>
      <c r="DC99" s="41"/>
      <c r="DD99" s="41"/>
      <c r="DE99" s="41"/>
      <c r="DF99" s="41"/>
      <c r="DG99" s="41"/>
      <c r="DH99" s="36">
        <f t="shared" si="78"/>
        <v>0</v>
      </c>
      <c r="DI99" s="36">
        <f t="shared" si="79"/>
        <v>0</v>
      </c>
      <c r="DJ99" s="67">
        <f t="shared" si="80"/>
      </c>
      <c r="DK99" s="32"/>
    </row>
    <row r="100" spans="1:114" s="32" customFormat="1" ht="15.75" customHeight="1">
      <c r="A100" s="42"/>
      <c r="B100" s="15" t="s">
        <v>34</v>
      </c>
      <c r="C100" s="1"/>
      <c r="D100" s="41"/>
      <c r="E100" s="41"/>
      <c r="F100" s="41"/>
      <c r="G100" s="41"/>
      <c r="H100" s="41"/>
      <c r="I100" s="41"/>
      <c r="J100" s="41"/>
      <c r="K100" s="41"/>
      <c r="L100" s="41"/>
      <c r="M100" s="41"/>
      <c r="N100" s="41"/>
      <c r="O100" s="36">
        <f t="shared" si="81"/>
        <v>0</v>
      </c>
      <c r="P100" s="36"/>
      <c r="Q100" s="41"/>
      <c r="R100" s="41"/>
      <c r="S100" s="41"/>
      <c r="T100" s="36">
        <f t="shared" si="82"/>
        <v>0</v>
      </c>
      <c r="U100" s="41"/>
      <c r="V100" s="41"/>
      <c r="W100" s="41"/>
      <c r="X100" s="41"/>
      <c r="Y100" s="41"/>
      <c r="Z100" s="36">
        <f t="shared" si="83"/>
        <v>0</v>
      </c>
      <c r="AA100" s="36">
        <f t="shared" si="84"/>
        <v>0</v>
      </c>
      <c r="AB100" s="67">
        <f t="shared" si="70"/>
      </c>
      <c r="AC100" s="35"/>
      <c r="AD100" s="41"/>
      <c r="AE100" s="41"/>
      <c r="AF100" s="41"/>
      <c r="AG100" s="41"/>
      <c r="AH100" s="41"/>
      <c r="AI100" s="36">
        <f t="shared" si="85"/>
        <v>0</v>
      </c>
      <c r="AJ100" s="41"/>
      <c r="AK100" s="41"/>
      <c r="AL100" s="41"/>
      <c r="AM100" s="41"/>
      <c r="AN100" s="41"/>
      <c r="AO100" s="36">
        <f t="shared" si="86"/>
        <v>0</v>
      </c>
      <c r="AP100" s="41"/>
      <c r="AQ100" s="41"/>
      <c r="AR100" s="41"/>
      <c r="AS100" s="41"/>
      <c r="AT100" s="41"/>
      <c r="AU100" s="36">
        <f t="shared" si="87"/>
        <v>0</v>
      </c>
      <c r="AV100" s="41"/>
      <c r="AW100" s="41"/>
      <c r="AX100" s="41"/>
      <c r="AY100" s="41"/>
      <c r="AZ100" s="41"/>
      <c r="BA100" s="36">
        <f t="shared" si="88"/>
        <v>0</v>
      </c>
      <c r="BB100" s="36">
        <f t="shared" si="89"/>
        <v>0</v>
      </c>
      <c r="BC100" s="67">
        <f t="shared" si="71"/>
      </c>
      <c r="BD100" s="35"/>
      <c r="BE100" s="41"/>
      <c r="BF100" s="41">
        <v>0.107821</v>
      </c>
      <c r="BG100" s="41">
        <v>0.184512</v>
      </c>
      <c r="BH100" s="41">
        <v>0.169452</v>
      </c>
      <c r="BI100" s="41">
        <v>0.18</v>
      </c>
      <c r="BJ100" s="41"/>
      <c r="BK100" s="36">
        <f t="shared" si="72"/>
        <v>0.641785</v>
      </c>
      <c r="BL100" s="41"/>
      <c r="BM100" s="41"/>
      <c r="BN100" s="41"/>
      <c r="BO100" s="41"/>
      <c r="BP100" s="41"/>
      <c r="BQ100" s="41"/>
      <c r="BR100" s="36">
        <f t="shared" si="73"/>
        <v>0</v>
      </c>
      <c r="BS100" s="41"/>
      <c r="BT100" s="41"/>
      <c r="BU100" s="41"/>
      <c r="BV100" s="41"/>
      <c r="BW100" s="41"/>
      <c r="BX100" s="36">
        <f t="shared" si="90"/>
        <v>0</v>
      </c>
      <c r="BY100" s="41"/>
      <c r="BZ100" s="41"/>
      <c r="CA100" s="41"/>
      <c r="CB100" s="41"/>
      <c r="CC100" s="41"/>
      <c r="CD100" s="36">
        <f t="shared" si="74"/>
        <v>0</v>
      </c>
      <c r="CE100" s="36">
        <f t="shared" si="75"/>
        <v>0.641785</v>
      </c>
      <c r="CF100" s="67">
        <f t="shared" si="76"/>
        <v>7.066018060898128E-05</v>
      </c>
      <c r="CG100" s="35"/>
      <c r="CH100" s="41"/>
      <c r="CI100" s="41"/>
      <c r="CJ100" s="41"/>
      <c r="CK100" s="36">
        <f t="shared" si="77"/>
        <v>0</v>
      </c>
      <c r="CL100" s="36"/>
      <c r="CM100" s="41"/>
      <c r="CN100" s="41"/>
      <c r="CO100" s="41"/>
      <c r="CP100" s="36">
        <f t="shared" si="91"/>
        <v>0</v>
      </c>
      <c r="CQ100" s="41"/>
      <c r="CR100" s="41"/>
      <c r="CS100" s="41"/>
      <c r="CT100" s="41"/>
      <c r="CU100" s="41"/>
      <c r="CV100" s="41"/>
      <c r="CW100" s="41"/>
      <c r="CX100" s="41"/>
      <c r="CY100" s="41"/>
      <c r="CZ100" s="41"/>
      <c r="DA100" s="41"/>
      <c r="DB100" s="41"/>
      <c r="DC100" s="41"/>
      <c r="DD100" s="41"/>
      <c r="DE100" s="41"/>
      <c r="DF100" s="41"/>
      <c r="DG100" s="41"/>
      <c r="DH100" s="36">
        <f t="shared" si="78"/>
        <v>0</v>
      </c>
      <c r="DI100" s="36">
        <f t="shared" si="79"/>
        <v>0</v>
      </c>
      <c r="DJ100" s="67">
        <f t="shared" si="80"/>
      </c>
    </row>
    <row r="101" spans="1:115" ht="15.75" customHeight="1">
      <c r="A101" s="42">
        <v>9</v>
      </c>
      <c r="B101" s="15" t="s">
        <v>35</v>
      </c>
      <c r="C101" s="1"/>
      <c r="D101" s="41"/>
      <c r="E101" s="41">
        <v>24.060335</v>
      </c>
      <c r="F101" s="41">
        <v>13.375172</v>
      </c>
      <c r="G101" s="41">
        <v>16.492642</v>
      </c>
      <c r="H101" s="41">
        <v>17.329866</v>
      </c>
      <c r="I101" s="41">
        <v>15.859414</v>
      </c>
      <c r="J101" s="41"/>
      <c r="K101" s="41">
        <v>33.547469</v>
      </c>
      <c r="L101" s="41">
        <v>38.885</v>
      </c>
      <c r="M101" s="41">
        <v>31.20579</v>
      </c>
      <c r="N101" s="41">
        <v>25.111385</v>
      </c>
      <c r="O101" s="36">
        <f t="shared" si="81"/>
        <v>215.867073</v>
      </c>
      <c r="P101" s="36"/>
      <c r="Q101" s="41"/>
      <c r="R101" s="41"/>
      <c r="S101" s="41"/>
      <c r="T101" s="36">
        <f t="shared" si="82"/>
        <v>0</v>
      </c>
      <c r="U101" s="41">
        <v>13.28419943648509</v>
      </c>
      <c r="V101" s="41">
        <v>10.841766136720528</v>
      </c>
      <c r="W101" s="41">
        <v>6.901923330420444</v>
      </c>
      <c r="X101" s="41">
        <v>8.354741231185985</v>
      </c>
      <c r="Y101" s="41">
        <v>8.100904453209935</v>
      </c>
      <c r="Z101" s="36">
        <f t="shared" si="83"/>
        <v>47.48353458802198</v>
      </c>
      <c r="AA101" s="36">
        <f t="shared" si="84"/>
        <v>263.350607588022</v>
      </c>
      <c r="AB101" s="67">
        <f t="shared" si="70"/>
        <v>0.050782618265081715</v>
      </c>
      <c r="AC101" s="33"/>
      <c r="AD101" s="41">
        <v>26.326</v>
      </c>
      <c r="AE101" s="41">
        <v>14.2065</v>
      </c>
      <c r="AF101" s="41">
        <v>34.4275</v>
      </c>
      <c r="AG101" s="41">
        <v>39.8048</v>
      </c>
      <c r="AH101" s="41">
        <v>33.9456</v>
      </c>
      <c r="AI101" s="36">
        <f t="shared" si="85"/>
        <v>148.7104</v>
      </c>
      <c r="AJ101" s="41"/>
      <c r="AK101" s="41"/>
      <c r="AL101" s="41"/>
      <c r="AM101" s="41"/>
      <c r="AN101" s="41"/>
      <c r="AO101" s="36">
        <f t="shared" si="86"/>
        <v>0</v>
      </c>
      <c r="AP101" s="41"/>
      <c r="AQ101" s="41"/>
      <c r="AR101" s="41"/>
      <c r="AS101" s="41"/>
      <c r="AT101" s="41"/>
      <c r="AU101" s="36">
        <f t="shared" si="87"/>
        <v>0</v>
      </c>
      <c r="AV101" s="41">
        <v>6.973753519208064</v>
      </c>
      <c r="AW101" s="41">
        <v>2.3245845064026884</v>
      </c>
      <c r="AX101" s="41">
        <v>4.649169012805377</v>
      </c>
      <c r="AY101" s="41">
        <v>0</v>
      </c>
      <c r="AZ101" s="41">
        <v>0</v>
      </c>
      <c r="BA101" s="36">
        <f t="shared" si="88"/>
        <v>13.94750703841613</v>
      </c>
      <c r="BB101" s="36">
        <f t="shared" si="89"/>
        <v>162.6579070384161</v>
      </c>
      <c r="BC101" s="67">
        <f t="shared" si="71"/>
        <v>0.023246550299234132</v>
      </c>
      <c r="BD101" s="33"/>
      <c r="BE101" s="41">
        <v>38.309967</v>
      </c>
      <c r="BF101" s="41">
        <v>57.477017575793695</v>
      </c>
      <c r="BG101" s="41">
        <v>43.6678400625</v>
      </c>
      <c r="BH101" s="41">
        <v>26.044328716999996</v>
      </c>
      <c r="BI101" s="41">
        <v>45.3838825</v>
      </c>
      <c r="BJ101" s="41"/>
      <c r="BK101" s="36">
        <f t="shared" si="72"/>
        <v>210.88303585529368</v>
      </c>
      <c r="BL101" s="41"/>
      <c r="BM101" s="41">
        <v>1.8567011100000002</v>
      </c>
      <c r="BN101" s="41">
        <v>2.7033181799999997</v>
      </c>
      <c r="BO101" s="41"/>
      <c r="BP101" s="41"/>
      <c r="BQ101" s="41">
        <v>7.035493077790154</v>
      </c>
      <c r="BR101" s="36">
        <f t="shared" si="73"/>
        <v>11.595512367790153</v>
      </c>
      <c r="BS101" s="41"/>
      <c r="BT101" s="41"/>
      <c r="BU101" s="41"/>
      <c r="BV101" s="41"/>
      <c r="BW101" s="41"/>
      <c r="BX101" s="36">
        <f t="shared" si="90"/>
        <v>0</v>
      </c>
      <c r="BY101" s="41">
        <v>0.609235645864947</v>
      </c>
      <c r="BZ101" s="41">
        <v>5.610578910252175</v>
      </c>
      <c r="CA101" s="41">
        <v>19.56204682898955</v>
      </c>
      <c r="CB101" s="41">
        <v>24.51214928721443</v>
      </c>
      <c r="CC101" s="41">
        <v>23.13524490926771</v>
      </c>
      <c r="CD101" s="36">
        <f t="shared" si="74"/>
        <v>73.42925558158882</v>
      </c>
      <c r="CE101" s="36">
        <f t="shared" si="75"/>
        <v>295.90780380467265</v>
      </c>
      <c r="CF101" s="67">
        <f t="shared" si="76"/>
        <v>0.03257928879678579</v>
      </c>
      <c r="CG101" s="33"/>
      <c r="CH101" s="41"/>
      <c r="CI101" s="41"/>
      <c r="CJ101" s="41"/>
      <c r="CK101" s="36">
        <f t="shared" si="77"/>
        <v>0</v>
      </c>
      <c r="CL101" s="36"/>
      <c r="CM101" s="41"/>
      <c r="CN101" s="41"/>
      <c r="CO101" s="41"/>
      <c r="CP101" s="36">
        <f t="shared" si="91"/>
        <v>0</v>
      </c>
      <c r="CQ101" s="41">
        <v>0</v>
      </c>
      <c r="CR101" s="41">
        <v>0</v>
      </c>
      <c r="CS101" s="41">
        <v>0</v>
      </c>
      <c r="CT101" s="41">
        <v>0</v>
      </c>
      <c r="CU101" s="41">
        <v>0</v>
      </c>
      <c r="CV101" s="41">
        <v>0</v>
      </c>
      <c r="CW101" s="41">
        <v>0</v>
      </c>
      <c r="CX101" s="41">
        <v>0</v>
      </c>
      <c r="CY101" s="41">
        <v>0</v>
      </c>
      <c r="CZ101" s="41">
        <v>0</v>
      </c>
      <c r="DA101" s="41"/>
      <c r="DB101" s="41"/>
      <c r="DC101" s="41"/>
      <c r="DD101" s="41"/>
      <c r="DE101" s="41"/>
      <c r="DF101" s="41"/>
      <c r="DG101" s="41"/>
      <c r="DH101" s="36">
        <f t="shared" si="78"/>
        <v>0</v>
      </c>
      <c r="DI101" s="36">
        <f t="shared" si="79"/>
        <v>0</v>
      </c>
      <c r="DJ101" s="67">
        <f t="shared" si="80"/>
      </c>
      <c r="DK101" s="32"/>
    </row>
    <row r="102" spans="1:115" ht="15.75" customHeight="1">
      <c r="A102" s="42"/>
      <c r="B102" s="15" t="s">
        <v>36</v>
      </c>
      <c r="C102" s="1"/>
      <c r="D102" s="41"/>
      <c r="E102" s="41">
        <v>17.89469</v>
      </c>
      <c r="F102" s="41">
        <v>21.325656</v>
      </c>
      <c r="G102" s="41">
        <v>21.791087</v>
      </c>
      <c r="H102" s="41">
        <v>40.924593</v>
      </c>
      <c r="I102" s="41">
        <v>39.534594</v>
      </c>
      <c r="J102" s="41">
        <v>67.379314</v>
      </c>
      <c r="K102" s="41">
        <v>86.156761</v>
      </c>
      <c r="L102" s="41">
        <v>65.44948</v>
      </c>
      <c r="M102" s="41">
        <v>82.800325</v>
      </c>
      <c r="N102" s="41">
        <v>76.48360804000001</v>
      </c>
      <c r="O102" s="36">
        <f t="shared" si="81"/>
        <v>519.74010804</v>
      </c>
      <c r="P102" s="36"/>
      <c r="Q102" s="41"/>
      <c r="R102" s="41"/>
      <c r="S102" s="41">
        <v>0.2661217442168499</v>
      </c>
      <c r="T102" s="36">
        <f t="shared" si="82"/>
        <v>0.2661217442168499</v>
      </c>
      <c r="U102" s="41">
        <v>29.6774668261901</v>
      </c>
      <c r="V102" s="41">
        <v>24.22096690118416</v>
      </c>
      <c r="W102" s="41">
        <v>15.419190419024394</v>
      </c>
      <c r="X102" s="41">
        <v>18.664847431372944</v>
      </c>
      <c r="Y102" s="41">
        <v>18.09776526780943</v>
      </c>
      <c r="Z102" s="36">
        <f t="shared" si="83"/>
        <v>106.08023684558103</v>
      </c>
      <c r="AA102" s="36">
        <f t="shared" si="84"/>
        <v>626.0864666297979</v>
      </c>
      <c r="AB102" s="67">
        <f t="shared" si="70"/>
        <v>0.12072996651495461</v>
      </c>
      <c r="AC102" s="33"/>
      <c r="AD102" s="41">
        <v>79.15513944</v>
      </c>
      <c r="AE102" s="41">
        <v>106.8762334</v>
      </c>
      <c r="AF102" s="41">
        <v>126.86237634</v>
      </c>
      <c r="AG102" s="41">
        <v>147.60507283053536</v>
      </c>
      <c r="AH102" s="41">
        <v>157.46568499999998</v>
      </c>
      <c r="AI102" s="36">
        <f t="shared" si="85"/>
        <v>617.9645070105354</v>
      </c>
      <c r="AJ102" s="41"/>
      <c r="AK102" s="41"/>
      <c r="AL102" s="41"/>
      <c r="AM102" s="41"/>
      <c r="AN102" s="41"/>
      <c r="AO102" s="36">
        <f t="shared" si="86"/>
        <v>0</v>
      </c>
      <c r="AP102" s="41">
        <v>8.859595706390094</v>
      </c>
      <c r="AQ102" s="41">
        <v>16.981510800450828</v>
      </c>
      <c r="AR102" s="41">
        <v>12.08854385448738</v>
      </c>
      <c r="AS102" s="41">
        <v>4.63437972798998</v>
      </c>
      <c r="AT102" s="41">
        <v>0.7872601487639415</v>
      </c>
      <c r="AU102" s="36">
        <f t="shared" si="87"/>
        <v>43.35129023808222</v>
      </c>
      <c r="AV102" s="41">
        <v>14.877340840977205</v>
      </c>
      <c r="AW102" s="41">
        <v>4.959113613659069</v>
      </c>
      <c r="AX102" s="41">
        <v>9.918227227318138</v>
      </c>
      <c r="AY102" s="41">
        <v>0</v>
      </c>
      <c r="AZ102" s="41">
        <v>0</v>
      </c>
      <c r="BA102" s="36">
        <f t="shared" si="88"/>
        <v>29.754681681954413</v>
      </c>
      <c r="BB102" s="36">
        <f t="shared" si="89"/>
        <v>691.070478930572</v>
      </c>
      <c r="BC102" s="67">
        <f t="shared" si="71"/>
        <v>0.09876559302451354</v>
      </c>
      <c r="BD102" s="33"/>
      <c r="BE102" s="41">
        <v>139.667538</v>
      </c>
      <c r="BF102" s="41">
        <v>159.4341574210714</v>
      </c>
      <c r="BG102" s="41">
        <v>144.67815609892858</v>
      </c>
      <c r="BH102" s="41">
        <v>151.02317691000002</v>
      </c>
      <c r="BI102" s="41">
        <v>181.99905671415874</v>
      </c>
      <c r="BJ102" s="41"/>
      <c r="BK102" s="36">
        <f t="shared" si="72"/>
        <v>776.8020851441588</v>
      </c>
      <c r="BL102" s="41"/>
      <c r="BM102" s="41"/>
      <c r="BN102" s="41"/>
      <c r="BO102" s="41"/>
      <c r="BP102" s="41"/>
      <c r="BQ102" s="41"/>
      <c r="BR102" s="36">
        <f t="shared" si="73"/>
        <v>0</v>
      </c>
      <c r="BS102" s="41">
        <v>0.8118881668998057</v>
      </c>
      <c r="BT102" s="41">
        <v>0</v>
      </c>
      <c r="BU102" s="41">
        <v>0</v>
      </c>
      <c r="BV102" s="41">
        <v>0</v>
      </c>
      <c r="BW102" s="41">
        <v>5.570699850801127</v>
      </c>
      <c r="BX102" s="36">
        <f t="shared" si="90"/>
        <v>6.382588017700932</v>
      </c>
      <c r="BY102" s="41">
        <v>3.54790170238999</v>
      </c>
      <c r="BZ102" s="41">
        <v>3.164187257333475</v>
      </c>
      <c r="CA102" s="41">
        <v>11.026948610843478</v>
      </c>
      <c r="CB102" s="41">
        <v>10.568198121914644</v>
      </c>
      <c r="CC102" s="41">
        <v>13.02132841854153</v>
      </c>
      <c r="CD102" s="36">
        <f t="shared" si="74"/>
        <v>41.32856411102312</v>
      </c>
      <c r="CE102" s="36">
        <f t="shared" si="75"/>
        <v>824.5132372728829</v>
      </c>
      <c r="CF102" s="67">
        <f t="shared" si="76"/>
        <v>0.09077846048162194</v>
      </c>
      <c r="CG102" s="33"/>
      <c r="CH102" s="41"/>
      <c r="CI102" s="41"/>
      <c r="CJ102" s="41"/>
      <c r="CK102" s="36">
        <f t="shared" si="77"/>
        <v>0</v>
      </c>
      <c r="CL102" s="36"/>
      <c r="CM102" s="41">
        <v>0</v>
      </c>
      <c r="CN102" s="41">
        <v>0</v>
      </c>
      <c r="CO102" s="41">
        <v>0</v>
      </c>
      <c r="CP102" s="36">
        <f t="shared" si="91"/>
        <v>0</v>
      </c>
      <c r="CQ102" s="41">
        <v>0</v>
      </c>
      <c r="CR102" s="41">
        <v>0</v>
      </c>
      <c r="CS102" s="41">
        <v>0</v>
      </c>
      <c r="CT102" s="41">
        <v>0</v>
      </c>
      <c r="CU102" s="41">
        <v>0</v>
      </c>
      <c r="CV102" s="41">
        <v>0</v>
      </c>
      <c r="CW102" s="41">
        <v>0</v>
      </c>
      <c r="CX102" s="41">
        <v>0</v>
      </c>
      <c r="CY102" s="41">
        <v>0</v>
      </c>
      <c r="CZ102" s="41">
        <v>0</v>
      </c>
      <c r="DA102" s="41"/>
      <c r="DB102" s="41"/>
      <c r="DC102" s="41"/>
      <c r="DD102" s="41"/>
      <c r="DE102" s="41"/>
      <c r="DF102" s="41"/>
      <c r="DG102" s="41"/>
      <c r="DH102" s="36">
        <f t="shared" si="78"/>
        <v>0</v>
      </c>
      <c r="DI102" s="36">
        <f t="shared" si="79"/>
        <v>0</v>
      </c>
      <c r="DJ102" s="67">
        <f t="shared" si="80"/>
      </c>
      <c r="DK102" s="32"/>
    </row>
    <row r="103" spans="1:114" s="32" customFormat="1" ht="15.75" customHeight="1">
      <c r="A103" s="42"/>
      <c r="B103" s="15" t="s">
        <v>37</v>
      </c>
      <c r="C103" s="1"/>
      <c r="D103" s="41"/>
      <c r="E103" s="41"/>
      <c r="F103" s="41"/>
      <c r="G103" s="41"/>
      <c r="H103" s="41"/>
      <c r="I103" s="41"/>
      <c r="J103" s="41"/>
      <c r="K103" s="41"/>
      <c r="L103" s="41"/>
      <c r="M103" s="41"/>
      <c r="N103" s="41"/>
      <c r="O103" s="36">
        <f>SUM(D103:N103)</f>
        <v>0</v>
      </c>
      <c r="P103" s="36"/>
      <c r="Q103" s="41"/>
      <c r="R103" s="41"/>
      <c r="S103" s="41"/>
      <c r="T103" s="36">
        <f>SUM(Q103:S103)</f>
        <v>0</v>
      </c>
      <c r="U103" s="41"/>
      <c r="V103" s="41"/>
      <c r="W103" s="41"/>
      <c r="X103" s="41"/>
      <c r="Y103" s="41"/>
      <c r="Z103" s="36">
        <f>SUM(U103:Y103)</f>
        <v>0</v>
      </c>
      <c r="AA103" s="36">
        <f>SUM(O103,P103,T103,Z103)</f>
        <v>0</v>
      </c>
      <c r="AB103" s="67">
        <f t="shared" si="70"/>
      </c>
      <c r="AC103" s="35"/>
      <c r="AD103" s="41"/>
      <c r="AE103" s="41"/>
      <c r="AF103" s="41"/>
      <c r="AG103" s="41"/>
      <c r="AH103" s="41">
        <v>0.6</v>
      </c>
      <c r="AI103" s="36">
        <f>SUM(AD103:AH103)</f>
        <v>0.6</v>
      </c>
      <c r="AJ103" s="41"/>
      <c r="AK103" s="41"/>
      <c r="AL103" s="41"/>
      <c r="AM103" s="41"/>
      <c r="AN103" s="41"/>
      <c r="AO103" s="36">
        <f>SUM(AJ103:AN103)</f>
        <v>0</v>
      </c>
      <c r="AP103" s="41"/>
      <c r="AQ103" s="41"/>
      <c r="AR103" s="41"/>
      <c r="AS103" s="41"/>
      <c r="AT103" s="41"/>
      <c r="AU103" s="36">
        <f>SUM(AP103:AT103)</f>
        <v>0</v>
      </c>
      <c r="AV103" s="41"/>
      <c r="AW103" s="41"/>
      <c r="AX103" s="41"/>
      <c r="AY103" s="41"/>
      <c r="AZ103" s="41"/>
      <c r="BA103" s="36">
        <f>SUM(AV103:AZ103)</f>
        <v>0</v>
      </c>
      <c r="BB103" s="36">
        <f>SUM(AI103,AO103,AU103,BA103)</f>
        <v>0.6</v>
      </c>
      <c r="BC103" s="67">
        <f t="shared" si="71"/>
        <v>8.575009007245061E-05</v>
      </c>
      <c r="BD103" s="35"/>
      <c r="BE103" s="41"/>
      <c r="BF103" s="41">
        <v>0.6</v>
      </c>
      <c r="BG103" s="41">
        <v>0.6</v>
      </c>
      <c r="BH103" s="41">
        <v>0.6</v>
      </c>
      <c r="BI103" s="41">
        <v>0.6</v>
      </c>
      <c r="BJ103" s="41"/>
      <c r="BK103" s="36">
        <f t="shared" si="72"/>
        <v>2.4</v>
      </c>
      <c r="BL103" s="41"/>
      <c r="BM103" s="41"/>
      <c r="BN103" s="41"/>
      <c r="BO103" s="41"/>
      <c r="BP103" s="41"/>
      <c r="BQ103" s="41"/>
      <c r="BR103" s="36">
        <f t="shared" si="73"/>
        <v>0</v>
      </c>
      <c r="BS103" s="41"/>
      <c r="BT103" s="41"/>
      <c r="BU103" s="41"/>
      <c r="BV103" s="41"/>
      <c r="BW103" s="41"/>
      <c r="BX103" s="36">
        <f>SUM(BS103:BW103)</f>
        <v>0</v>
      </c>
      <c r="BY103" s="41"/>
      <c r="BZ103" s="41"/>
      <c r="CA103" s="41"/>
      <c r="CB103" s="41"/>
      <c r="CC103" s="41"/>
      <c r="CD103" s="36">
        <f t="shared" si="74"/>
        <v>0</v>
      </c>
      <c r="CE103" s="36">
        <f t="shared" si="75"/>
        <v>2.4</v>
      </c>
      <c r="CF103" s="67">
        <f t="shared" si="76"/>
        <v>0.0002642386990371465</v>
      </c>
      <c r="CG103" s="35"/>
      <c r="CH103" s="41"/>
      <c r="CI103" s="41"/>
      <c r="CJ103" s="41"/>
      <c r="CK103" s="36">
        <f t="shared" si="77"/>
        <v>0</v>
      </c>
      <c r="CL103" s="36"/>
      <c r="CM103" s="41"/>
      <c r="CN103" s="41"/>
      <c r="CO103" s="41"/>
      <c r="CP103" s="36">
        <f t="shared" si="91"/>
        <v>0</v>
      </c>
      <c r="CQ103" s="41"/>
      <c r="CR103" s="41"/>
      <c r="CS103" s="41"/>
      <c r="CT103" s="41"/>
      <c r="CU103" s="41"/>
      <c r="CV103" s="41"/>
      <c r="CW103" s="41"/>
      <c r="CX103" s="41"/>
      <c r="CY103" s="41"/>
      <c r="CZ103" s="41"/>
      <c r="DA103" s="41"/>
      <c r="DB103" s="41"/>
      <c r="DC103" s="41"/>
      <c r="DD103" s="41"/>
      <c r="DE103" s="41"/>
      <c r="DF103" s="41"/>
      <c r="DG103" s="41"/>
      <c r="DH103" s="36">
        <f t="shared" si="78"/>
        <v>0</v>
      </c>
      <c r="DI103" s="36">
        <f t="shared" si="79"/>
        <v>0</v>
      </c>
      <c r="DJ103" s="67">
        <f t="shared" si="80"/>
      </c>
    </row>
    <row r="104" spans="1:114" s="32" customFormat="1" ht="15.75" customHeight="1">
      <c r="A104" s="42"/>
      <c r="B104" s="15" t="s">
        <v>38</v>
      </c>
      <c r="C104" s="1"/>
      <c r="D104" s="41"/>
      <c r="E104" s="41"/>
      <c r="F104" s="41"/>
      <c r="G104" s="41"/>
      <c r="H104" s="41"/>
      <c r="I104" s="41"/>
      <c r="J104" s="41"/>
      <c r="K104" s="41"/>
      <c r="L104" s="41"/>
      <c r="M104" s="41"/>
      <c r="N104" s="41"/>
      <c r="O104" s="36">
        <f>SUM(D104:N104)</f>
        <v>0</v>
      </c>
      <c r="P104" s="36"/>
      <c r="Q104" s="41"/>
      <c r="R104" s="41"/>
      <c r="S104" s="41"/>
      <c r="T104" s="36">
        <f>SUM(Q104:S104)</f>
        <v>0</v>
      </c>
      <c r="U104" s="41"/>
      <c r="V104" s="41"/>
      <c r="W104" s="41"/>
      <c r="X104" s="41"/>
      <c r="Y104" s="41"/>
      <c r="Z104" s="36">
        <f>SUM(U104:Y104)</f>
        <v>0</v>
      </c>
      <c r="AA104" s="36">
        <f>SUM(O104,P104,T104,Z104)</f>
        <v>0</v>
      </c>
      <c r="AB104" s="67">
        <f t="shared" si="70"/>
      </c>
      <c r="AC104" s="35"/>
      <c r="AD104" s="41"/>
      <c r="AE104" s="41"/>
      <c r="AF104" s="41"/>
      <c r="AG104" s="41"/>
      <c r="AH104" s="41"/>
      <c r="AI104" s="36">
        <f>SUM(AD104:AH104)</f>
        <v>0</v>
      </c>
      <c r="AJ104" s="41"/>
      <c r="AK104" s="41"/>
      <c r="AL104" s="41"/>
      <c r="AM104" s="41"/>
      <c r="AN104" s="41"/>
      <c r="AO104" s="36">
        <f>SUM(AJ104:AN104)</f>
        <v>0</v>
      </c>
      <c r="AP104" s="41"/>
      <c r="AQ104" s="41"/>
      <c r="AR104" s="41"/>
      <c r="AS104" s="41"/>
      <c r="AT104" s="41"/>
      <c r="AU104" s="36">
        <f>SUM(AP104:AT104)</f>
        <v>0</v>
      </c>
      <c r="AV104" s="41"/>
      <c r="AW104" s="41"/>
      <c r="AX104" s="41"/>
      <c r="AY104" s="41"/>
      <c r="AZ104" s="41"/>
      <c r="BA104" s="36">
        <f>SUM(AV104:AZ104)</f>
        <v>0</v>
      </c>
      <c r="BB104" s="36">
        <f>SUM(AI104,AO104,AU104,BA104)</f>
        <v>0</v>
      </c>
      <c r="BC104" s="67">
        <f t="shared" si="71"/>
      </c>
      <c r="BD104" s="35"/>
      <c r="BE104" s="41">
        <v>2</v>
      </c>
      <c r="BF104" s="41">
        <v>2</v>
      </c>
      <c r="BG104" s="41"/>
      <c r="BH104" s="41">
        <v>4</v>
      </c>
      <c r="BI104" s="41">
        <v>2</v>
      </c>
      <c r="BJ104" s="41"/>
      <c r="BK104" s="36">
        <f t="shared" si="72"/>
        <v>10</v>
      </c>
      <c r="BL104" s="41"/>
      <c r="BM104" s="41"/>
      <c r="BN104" s="41"/>
      <c r="BO104" s="41"/>
      <c r="BP104" s="41"/>
      <c r="BQ104" s="41"/>
      <c r="BR104" s="36">
        <f t="shared" si="73"/>
        <v>0</v>
      </c>
      <c r="BS104" s="41"/>
      <c r="BT104" s="41"/>
      <c r="BU104" s="41"/>
      <c r="BV104" s="41"/>
      <c r="BW104" s="41"/>
      <c r="BX104" s="36">
        <f>SUM(BS104:BW104)</f>
        <v>0</v>
      </c>
      <c r="BY104" s="41"/>
      <c r="BZ104" s="41"/>
      <c r="CA104" s="41"/>
      <c r="CB104" s="41"/>
      <c r="CC104" s="41"/>
      <c r="CD104" s="36">
        <f t="shared" si="74"/>
        <v>0</v>
      </c>
      <c r="CE104" s="36">
        <f t="shared" si="75"/>
        <v>10</v>
      </c>
      <c r="CF104" s="67">
        <f t="shared" si="76"/>
        <v>0.0011009945793214438</v>
      </c>
      <c r="CG104" s="35"/>
      <c r="CH104" s="41"/>
      <c r="CI104" s="41"/>
      <c r="CJ104" s="41"/>
      <c r="CK104" s="36">
        <f t="shared" si="77"/>
        <v>0</v>
      </c>
      <c r="CL104" s="36"/>
      <c r="CM104" s="41"/>
      <c r="CN104" s="41"/>
      <c r="CO104" s="41"/>
      <c r="CP104" s="36">
        <f t="shared" si="91"/>
        <v>0</v>
      </c>
      <c r="CQ104" s="41"/>
      <c r="CR104" s="41"/>
      <c r="CS104" s="41"/>
      <c r="CT104" s="41"/>
      <c r="CU104" s="41"/>
      <c r="CV104" s="41"/>
      <c r="CW104" s="41"/>
      <c r="CX104" s="41"/>
      <c r="CY104" s="41"/>
      <c r="CZ104" s="41"/>
      <c r="DA104" s="41"/>
      <c r="DB104" s="41"/>
      <c r="DC104" s="41"/>
      <c r="DD104" s="41"/>
      <c r="DE104" s="41"/>
      <c r="DF104" s="41"/>
      <c r="DG104" s="41"/>
      <c r="DH104" s="36">
        <f t="shared" si="78"/>
        <v>0</v>
      </c>
      <c r="DI104" s="36">
        <f t="shared" si="79"/>
        <v>0</v>
      </c>
      <c r="DJ104" s="67">
        <f t="shared" si="80"/>
      </c>
    </row>
    <row r="105" spans="1:115" ht="15.75" customHeight="1">
      <c r="A105" s="42"/>
      <c r="B105" s="15" t="s">
        <v>39</v>
      </c>
      <c r="C105" s="1"/>
      <c r="D105" s="41"/>
      <c r="E105" s="41"/>
      <c r="F105" s="41"/>
      <c r="G105" s="41"/>
      <c r="H105" s="41"/>
      <c r="I105" s="41"/>
      <c r="J105" s="41"/>
      <c r="K105" s="41"/>
      <c r="L105" s="41"/>
      <c r="M105" s="41"/>
      <c r="N105" s="41">
        <v>0.4</v>
      </c>
      <c r="O105" s="36">
        <f t="shared" si="81"/>
        <v>0.4</v>
      </c>
      <c r="P105" s="36"/>
      <c r="Q105" s="41"/>
      <c r="R105" s="41"/>
      <c r="S105" s="41"/>
      <c r="T105" s="36">
        <f t="shared" si="82"/>
        <v>0</v>
      </c>
      <c r="U105" s="41"/>
      <c r="V105" s="41"/>
      <c r="W105" s="41"/>
      <c r="X105" s="41"/>
      <c r="Y105" s="41"/>
      <c r="Z105" s="36">
        <f t="shared" si="83"/>
        <v>0</v>
      </c>
      <c r="AA105" s="36">
        <f t="shared" si="84"/>
        <v>0.4</v>
      </c>
      <c r="AB105" s="67">
        <f t="shared" si="70"/>
        <v>7.713309451637881E-05</v>
      </c>
      <c r="AC105" s="35"/>
      <c r="AD105" s="41">
        <v>0.3</v>
      </c>
      <c r="AE105" s="41">
        <v>0.3</v>
      </c>
      <c r="AF105" s="41">
        <v>1</v>
      </c>
      <c r="AG105" s="41">
        <v>1</v>
      </c>
      <c r="AH105" s="41">
        <v>4</v>
      </c>
      <c r="AI105" s="36">
        <f t="shared" si="85"/>
        <v>6.6</v>
      </c>
      <c r="AJ105" s="41"/>
      <c r="AK105" s="41"/>
      <c r="AL105" s="41"/>
      <c r="AM105" s="41"/>
      <c r="AN105" s="41"/>
      <c r="AO105" s="36">
        <f t="shared" si="86"/>
        <v>0</v>
      </c>
      <c r="AP105" s="41"/>
      <c r="AQ105" s="41"/>
      <c r="AR105" s="41"/>
      <c r="AS105" s="41"/>
      <c r="AT105" s="41"/>
      <c r="AU105" s="36">
        <f t="shared" si="87"/>
        <v>0</v>
      </c>
      <c r="AV105" s="41"/>
      <c r="AW105" s="41"/>
      <c r="AX105" s="41"/>
      <c r="AY105" s="41"/>
      <c r="AZ105" s="41"/>
      <c r="BA105" s="36">
        <f t="shared" si="88"/>
        <v>0</v>
      </c>
      <c r="BB105" s="36">
        <f t="shared" si="89"/>
        <v>6.6</v>
      </c>
      <c r="BC105" s="67">
        <f t="shared" si="71"/>
        <v>0.0009432509907969566</v>
      </c>
      <c r="BD105" s="35"/>
      <c r="BE105" s="41">
        <v>4</v>
      </c>
      <c r="BF105" s="41">
        <v>4</v>
      </c>
      <c r="BG105" s="41">
        <v>4</v>
      </c>
      <c r="BH105" s="41"/>
      <c r="BI105" s="41"/>
      <c r="BJ105" s="41">
        <v>10</v>
      </c>
      <c r="BK105" s="36">
        <f t="shared" si="72"/>
        <v>22</v>
      </c>
      <c r="BL105" s="41"/>
      <c r="BM105" s="41"/>
      <c r="BN105" s="41"/>
      <c r="BO105" s="41"/>
      <c r="BP105" s="41"/>
      <c r="BQ105" s="41"/>
      <c r="BR105" s="36">
        <f t="shared" si="73"/>
        <v>0</v>
      </c>
      <c r="BS105" s="41"/>
      <c r="BT105" s="41"/>
      <c r="BU105" s="41"/>
      <c r="BV105" s="41"/>
      <c r="BW105" s="41"/>
      <c r="BX105" s="36">
        <f t="shared" si="90"/>
        <v>0</v>
      </c>
      <c r="BY105" s="41"/>
      <c r="BZ105" s="41"/>
      <c r="CA105" s="41"/>
      <c r="CB105" s="41"/>
      <c r="CC105" s="41"/>
      <c r="CD105" s="36">
        <f t="shared" si="74"/>
        <v>0</v>
      </c>
      <c r="CE105" s="36">
        <f t="shared" si="75"/>
        <v>22</v>
      </c>
      <c r="CF105" s="67">
        <f t="shared" si="76"/>
        <v>0.002422188074507176</v>
      </c>
      <c r="CG105" s="35"/>
      <c r="CH105" s="41"/>
      <c r="CI105" s="41"/>
      <c r="CJ105" s="41">
        <v>5</v>
      </c>
      <c r="CK105" s="36">
        <f t="shared" si="77"/>
        <v>5</v>
      </c>
      <c r="CL105" s="36"/>
      <c r="CM105" s="41"/>
      <c r="CN105" s="41"/>
      <c r="CO105" s="41"/>
      <c r="CP105" s="36">
        <f t="shared" si="91"/>
        <v>0</v>
      </c>
      <c r="CQ105" s="41"/>
      <c r="CR105" s="41"/>
      <c r="CS105" s="41"/>
      <c r="CT105" s="41"/>
      <c r="CU105" s="41"/>
      <c r="CV105" s="41"/>
      <c r="CW105" s="41"/>
      <c r="CX105" s="41"/>
      <c r="CY105" s="41"/>
      <c r="CZ105" s="41"/>
      <c r="DA105" s="41"/>
      <c r="DB105" s="41"/>
      <c r="DC105" s="41"/>
      <c r="DD105" s="41"/>
      <c r="DE105" s="41"/>
      <c r="DF105" s="41"/>
      <c r="DG105" s="41"/>
      <c r="DH105" s="36">
        <f t="shared" si="78"/>
        <v>0</v>
      </c>
      <c r="DI105" s="36">
        <f t="shared" si="79"/>
        <v>5</v>
      </c>
      <c r="DJ105" s="67">
        <f t="shared" si="80"/>
        <v>0.006127450980392156</v>
      </c>
      <c r="DK105" s="32"/>
    </row>
    <row r="106" spans="1:115" ht="15.75" customHeight="1">
      <c r="A106" s="42"/>
      <c r="B106" s="15" t="s">
        <v>40</v>
      </c>
      <c r="C106" s="1"/>
      <c r="D106" s="41"/>
      <c r="E106" s="41"/>
      <c r="F106" s="41"/>
      <c r="G106" s="41"/>
      <c r="H106" s="41"/>
      <c r="I106" s="41"/>
      <c r="J106" s="41"/>
      <c r="K106" s="41"/>
      <c r="L106" s="41"/>
      <c r="M106" s="41"/>
      <c r="N106" s="41"/>
      <c r="O106" s="36">
        <f t="shared" si="81"/>
        <v>0</v>
      </c>
      <c r="P106" s="36"/>
      <c r="Q106" s="41"/>
      <c r="R106" s="41"/>
      <c r="S106" s="41">
        <v>1.022721584173706</v>
      </c>
      <c r="T106" s="36">
        <f t="shared" si="82"/>
        <v>1.022721584173706</v>
      </c>
      <c r="U106" s="41"/>
      <c r="V106" s="41"/>
      <c r="W106" s="41"/>
      <c r="X106" s="41"/>
      <c r="Y106" s="41"/>
      <c r="Z106" s="36">
        <f t="shared" si="83"/>
        <v>0</v>
      </c>
      <c r="AA106" s="36">
        <f t="shared" si="84"/>
        <v>1.022721584173706</v>
      </c>
      <c r="AB106" s="67">
        <f t="shared" si="70"/>
        <v>0.00019721420154002783</v>
      </c>
      <c r="AC106" s="35"/>
      <c r="AD106" s="41"/>
      <c r="AE106" s="41"/>
      <c r="AF106" s="41"/>
      <c r="AG106" s="41"/>
      <c r="AH106" s="41"/>
      <c r="AI106" s="36">
        <f t="shared" si="85"/>
        <v>0</v>
      </c>
      <c r="AJ106" s="41"/>
      <c r="AK106" s="41"/>
      <c r="AL106" s="41"/>
      <c r="AM106" s="41"/>
      <c r="AN106" s="41"/>
      <c r="AO106" s="36">
        <f t="shared" si="86"/>
        <v>0</v>
      </c>
      <c r="AP106" s="41">
        <v>4.36880162145191</v>
      </c>
      <c r="AQ106" s="41">
        <v>9.497938252963818</v>
      </c>
      <c r="AR106" s="41">
        <v>9.555832688959459</v>
      </c>
      <c r="AS106" s="41">
        <v>9.818827319279208</v>
      </c>
      <c r="AT106" s="41">
        <v>7.6085940361790065</v>
      </c>
      <c r="AU106" s="36">
        <f t="shared" si="87"/>
        <v>40.8499939188334</v>
      </c>
      <c r="AV106" s="41"/>
      <c r="AW106" s="41"/>
      <c r="AX106" s="41"/>
      <c r="AY106" s="41"/>
      <c r="AZ106" s="41"/>
      <c r="BA106" s="36">
        <f t="shared" si="88"/>
        <v>0</v>
      </c>
      <c r="BB106" s="36">
        <f t="shared" si="89"/>
        <v>40.8499939188334</v>
      </c>
      <c r="BC106" s="67">
        <f t="shared" si="71"/>
        <v>0.0058381510966650394</v>
      </c>
      <c r="BD106" s="35"/>
      <c r="BE106" s="41"/>
      <c r="BF106" s="41"/>
      <c r="BG106" s="41"/>
      <c r="BH106" s="41"/>
      <c r="BI106" s="41"/>
      <c r="BJ106" s="41"/>
      <c r="BK106" s="36">
        <f t="shared" si="72"/>
        <v>0</v>
      </c>
      <c r="BL106" s="41"/>
      <c r="BM106" s="41"/>
      <c r="BN106" s="41"/>
      <c r="BO106" s="41"/>
      <c r="BP106" s="41"/>
      <c r="BQ106" s="41"/>
      <c r="BR106" s="36">
        <f t="shared" si="73"/>
        <v>0</v>
      </c>
      <c r="BS106" s="41">
        <v>7.8881006640956315</v>
      </c>
      <c r="BT106" s="41">
        <v>4.158764075654695</v>
      </c>
      <c r="BU106" s="41">
        <v>6.927625478003726</v>
      </c>
      <c r="BV106" s="41">
        <v>5.15279427757201</v>
      </c>
      <c r="BW106" s="41">
        <v>14.00000000166683</v>
      </c>
      <c r="BX106" s="36">
        <f t="shared" si="90"/>
        <v>38.12728449699289</v>
      </c>
      <c r="BY106" s="41"/>
      <c r="BZ106" s="41"/>
      <c r="CA106" s="41"/>
      <c r="CB106" s="41"/>
      <c r="CC106" s="41"/>
      <c r="CD106" s="36">
        <f t="shared" si="74"/>
        <v>0</v>
      </c>
      <c r="CE106" s="36">
        <f t="shared" si="75"/>
        <v>38.12728449699289</v>
      </c>
      <c r="CF106" s="67">
        <f t="shared" si="76"/>
        <v>0.004197793355543569</v>
      </c>
      <c r="CG106" s="35"/>
      <c r="CH106" s="41"/>
      <c r="CI106" s="41"/>
      <c r="CJ106" s="41"/>
      <c r="CK106" s="36">
        <f t="shared" si="77"/>
        <v>0</v>
      </c>
      <c r="CL106" s="36"/>
      <c r="CM106" s="41">
        <v>0</v>
      </c>
      <c r="CN106" s="41">
        <v>0</v>
      </c>
      <c r="CO106" s="41">
        <v>0</v>
      </c>
      <c r="CP106" s="36">
        <f t="shared" si="91"/>
        <v>0</v>
      </c>
      <c r="CQ106" s="41"/>
      <c r="CR106" s="41"/>
      <c r="CS106" s="41"/>
      <c r="CT106" s="41"/>
      <c r="CU106" s="41"/>
      <c r="CV106" s="41"/>
      <c r="CW106" s="41"/>
      <c r="CX106" s="41"/>
      <c r="CY106" s="41"/>
      <c r="CZ106" s="41"/>
      <c r="DA106" s="41"/>
      <c r="DB106" s="41"/>
      <c r="DC106" s="41"/>
      <c r="DD106" s="41"/>
      <c r="DE106" s="41"/>
      <c r="DF106" s="41"/>
      <c r="DG106" s="41"/>
      <c r="DH106" s="36">
        <f t="shared" si="78"/>
        <v>0</v>
      </c>
      <c r="DI106" s="36">
        <f t="shared" si="79"/>
        <v>0</v>
      </c>
      <c r="DJ106" s="67">
        <f t="shared" si="80"/>
      </c>
      <c r="DK106" s="32"/>
    </row>
    <row r="107" spans="1:115" ht="15.75" customHeight="1">
      <c r="A107" s="42"/>
      <c r="B107" s="15" t="s">
        <v>41</v>
      </c>
      <c r="C107" s="1"/>
      <c r="D107" s="41"/>
      <c r="E107" s="41"/>
      <c r="F107" s="41"/>
      <c r="G107" s="41"/>
      <c r="H107" s="41"/>
      <c r="I107" s="41"/>
      <c r="J107" s="41"/>
      <c r="K107" s="41"/>
      <c r="L107" s="41"/>
      <c r="M107" s="41"/>
      <c r="N107" s="41"/>
      <c r="O107" s="36">
        <f t="shared" si="81"/>
        <v>0</v>
      </c>
      <c r="P107" s="36"/>
      <c r="Q107" s="41"/>
      <c r="R107" s="41"/>
      <c r="S107" s="41"/>
      <c r="T107" s="36">
        <f t="shared" si="82"/>
        <v>0</v>
      </c>
      <c r="U107" s="41">
        <v>1.837176517811768</v>
      </c>
      <c r="V107" s="41">
        <v>1.499393189120924</v>
      </c>
      <c r="W107" s="41">
        <v>0.9545213116538911</v>
      </c>
      <c r="X107" s="41">
        <v>1.1554429362278489</v>
      </c>
      <c r="Y107" s="41">
        <v>1.1203378499120122</v>
      </c>
      <c r="Z107" s="36">
        <f t="shared" si="83"/>
        <v>6.566871804726444</v>
      </c>
      <c r="AA107" s="36">
        <f t="shared" si="84"/>
        <v>6.566871804726444</v>
      </c>
      <c r="AB107" s="67">
        <f t="shared" si="70"/>
        <v>0.0012663078589772697</v>
      </c>
      <c r="AC107" s="33"/>
      <c r="AD107" s="41"/>
      <c r="AE107" s="41"/>
      <c r="AF107" s="41"/>
      <c r="AG107" s="41"/>
      <c r="AH107" s="41"/>
      <c r="AI107" s="36">
        <f t="shared" si="85"/>
        <v>0</v>
      </c>
      <c r="AJ107" s="41"/>
      <c r="AK107" s="41"/>
      <c r="AL107" s="41"/>
      <c r="AM107" s="41"/>
      <c r="AN107" s="41"/>
      <c r="AO107" s="36">
        <f t="shared" si="86"/>
        <v>0</v>
      </c>
      <c r="AP107" s="41"/>
      <c r="AQ107" s="41"/>
      <c r="AR107" s="41"/>
      <c r="AS107" s="41"/>
      <c r="AT107" s="41"/>
      <c r="AU107" s="36">
        <f t="shared" si="87"/>
        <v>0</v>
      </c>
      <c r="AV107" s="41">
        <v>0.7748615021342294</v>
      </c>
      <c r="AW107" s="41">
        <v>0.2582871673780765</v>
      </c>
      <c r="AX107" s="41">
        <v>0.516574334756153</v>
      </c>
      <c r="AY107" s="41">
        <v>0</v>
      </c>
      <c r="AZ107" s="41">
        <v>0</v>
      </c>
      <c r="BA107" s="36">
        <f t="shared" si="88"/>
        <v>1.549723004268459</v>
      </c>
      <c r="BB107" s="36">
        <f t="shared" si="89"/>
        <v>1.549723004268459</v>
      </c>
      <c r="BC107" s="67">
        <f t="shared" si="71"/>
        <v>0.00022148147867228187</v>
      </c>
      <c r="BD107" s="33"/>
      <c r="BE107" s="41"/>
      <c r="BF107" s="41"/>
      <c r="BG107" s="41"/>
      <c r="BH107" s="41"/>
      <c r="BI107" s="41"/>
      <c r="BJ107" s="41"/>
      <c r="BK107" s="36">
        <f t="shared" si="72"/>
        <v>0</v>
      </c>
      <c r="BL107" s="41"/>
      <c r="BM107" s="41"/>
      <c r="BN107" s="41"/>
      <c r="BO107" s="41"/>
      <c r="BP107" s="41"/>
      <c r="BQ107" s="41"/>
      <c r="BR107" s="36">
        <f t="shared" si="73"/>
        <v>0</v>
      </c>
      <c r="BS107" s="41"/>
      <c r="BT107" s="41"/>
      <c r="BU107" s="41"/>
      <c r="BV107" s="41"/>
      <c r="BW107" s="41"/>
      <c r="BX107" s="36">
        <f t="shared" si="90"/>
        <v>0</v>
      </c>
      <c r="BY107" s="41">
        <v>0.215024345599393</v>
      </c>
      <c r="BZ107" s="41">
        <v>0.20522049447874485</v>
      </c>
      <c r="CA107" s="41">
        <v>0.7151775993232606</v>
      </c>
      <c r="CB107" s="41">
        <v>0.7005071164975782</v>
      </c>
      <c r="CC107" s="41">
        <v>0.8445275957135292</v>
      </c>
      <c r="CD107" s="36">
        <f t="shared" si="74"/>
        <v>2.680457151612506</v>
      </c>
      <c r="CE107" s="36">
        <f t="shared" si="75"/>
        <v>2.680457151612506</v>
      </c>
      <c r="CF107" s="67">
        <f t="shared" si="76"/>
        <v>0.00029511687940287663</v>
      </c>
      <c r="CG107" s="33"/>
      <c r="CH107" s="41"/>
      <c r="CI107" s="41"/>
      <c r="CJ107" s="41"/>
      <c r="CK107" s="36">
        <f t="shared" si="77"/>
        <v>0</v>
      </c>
      <c r="CL107" s="36"/>
      <c r="CM107" s="41"/>
      <c r="CN107" s="41"/>
      <c r="CO107" s="41"/>
      <c r="CP107" s="36">
        <f t="shared" si="91"/>
        <v>0</v>
      </c>
      <c r="CQ107" s="41">
        <v>0.3485469361219695</v>
      </c>
      <c r="CR107" s="41">
        <v>0.21784183507623095</v>
      </c>
      <c r="CS107" s="41">
        <v>0.21784183507623095</v>
      </c>
      <c r="CT107" s="41">
        <v>0.2309123451808048</v>
      </c>
      <c r="CU107" s="41">
        <v>0.640454995124119</v>
      </c>
      <c r="CV107" s="41">
        <v>0.07624464227668083</v>
      </c>
      <c r="CW107" s="41">
        <v>0</v>
      </c>
      <c r="CX107" s="41">
        <v>0</v>
      </c>
      <c r="CY107" s="41">
        <v>0.010892091753811547</v>
      </c>
      <c r="CZ107" s="41">
        <v>0</v>
      </c>
      <c r="DA107" s="41"/>
      <c r="DB107" s="41"/>
      <c r="DC107" s="41"/>
      <c r="DD107" s="41"/>
      <c r="DE107" s="41"/>
      <c r="DF107" s="41"/>
      <c r="DG107" s="41"/>
      <c r="DH107" s="36">
        <f t="shared" si="78"/>
        <v>1.7427346806098478</v>
      </c>
      <c r="DI107" s="36">
        <f t="shared" si="79"/>
        <v>1.7427346806098478</v>
      </c>
      <c r="DJ107" s="67">
        <f t="shared" si="80"/>
        <v>0.0021357042654532444</v>
      </c>
      <c r="DK107" s="32"/>
    </row>
    <row r="108" spans="1:115" ht="15.75" customHeight="1">
      <c r="A108" s="42"/>
      <c r="B108" s="15" t="s">
        <v>42</v>
      </c>
      <c r="C108" s="1"/>
      <c r="D108" s="41"/>
      <c r="E108" s="41"/>
      <c r="F108" s="41"/>
      <c r="G108" s="41"/>
      <c r="H108" s="41"/>
      <c r="I108" s="41"/>
      <c r="J108" s="41"/>
      <c r="K108" s="41"/>
      <c r="L108" s="41">
        <v>40.53621</v>
      </c>
      <c r="M108" s="41"/>
      <c r="N108" s="41"/>
      <c r="O108" s="36">
        <f t="shared" si="81"/>
        <v>40.53621</v>
      </c>
      <c r="P108" s="36"/>
      <c r="Q108" s="41"/>
      <c r="R108" s="41"/>
      <c r="S108" s="41"/>
      <c r="T108" s="36">
        <f t="shared" si="82"/>
        <v>0</v>
      </c>
      <c r="U108" s="41">
        <v>23.741973460952078</v>
      </c>
      <c r="V108" s="41">
        <v>19.376773520947328</v>
      </c>
      <c r="W108" s="41">
        <v>12.335352335219518</v>
      </c>
      <c r="X108" s="41">
        <v>14.931877945098355</v>
      </c>
      <c r="Y108" s="41">
        <v>14.478212214247543</v>
      </c>
      <c r="Z108" s="36">
        <f t="shared" si="83"/>
        <v>84.86418947646483</v>
      </c>
      <c r="AA108" s="36">
        <f t="shared" si="84"/>
        <v>125.40039947646483</v>
      </c>
      <c r="AB108" s="67">
        <f t="shared" si="70"/>
        <v>0.02418130216302455</v>
      </c>
      <c r="AC108" s="33"/>
      <c r="AD108" s="41">
        <v>2.6658</v>
      </c>
      <c r="AE108" s="41"/>
      <c r="AF108" s="41"/>
      <c r="AG108" s="41"/>
      <c r="AH108" s="41"/>
      <c r="AI108" s="36">
        <f t="shared" si="85"/>
        <v>2.6658</v>
      </c>
      <c r="AJ108" s="41"/>
      <c r="AK108" s="41"/>
      <c r="AL108" s="41"/>
      <c r="AM108" s="41"/>
      <c r="AN108" s="41"/>
      <c r="AO108" s="36">
        <f t="shared" si="86"/>
        <v>0</v>
      </c>
      <c r="AP108" s="41"/>
      <c r="AQ108" s="41"/>
      <c r="AR108" s="41"/>
      <c r="AS108" s="41"/>
      <c r="AT108" s="41"/>
      <c r="AU108" s="36">
        <f t="shared" si="87"/>
        <v>0</v>
      </c>
      <c r="AV108" s="41">
        <v>9.918227227318136</v>
      </c>
      <c r="AW108" s="41">
        <v>3.3060757424393787</v>
      </c>
      <c r="AX108" s="41">
        <v>6.6121514848787575</v>
      </c>
      <c r="AY108" s="41">
        <v>0</v>
      </c>
      <c r="AZ108" s="41">
        <v>0</v>
      </c>
      <c r="BA108" s="36">
        <f t="shared" si="88"/>
        <v>19.83645445463627</v>
      </c>
      <c r="BB108" s="36">
        <f t="shared" si="89"/>
        <v>22.502254454636272</v>
      </c>
      <c r="BC108" s="67">
        <f t="shared" si="71"/>
        <v>0.0032159505771971056</v>
      </c>
      <c r="BD108" s="33"/>
      <c r="BE108" s="41"/>
      <c r="BF108" s="41"/>
      <c r="BG108" s="41"/>
      <c r="BH108" s="41"/>
      <c r="BI108" s="41"/>
      <c r="BJ108" s="41"/>
      <c r="BK108" s="36">
        <f t="shared" si="72"/>
        <v>0</v>
      </c>
      <c r="BL108" s="41"/>
      <c r="BM108" s="41"/>
      <c r="BN108" s="41"/>
      <c r="BO108" s="41"/>
      <c r="BP108" s="41"/>
      <c r="BQ108" s="41"/>
      <c r="BR108" s="36">
        <f t="shared" si="73"/>
        <v>0</v>
      </c>
      <c r="BS108" s="41"/>
      <c r="BT108" s="41"/>
      <c r="BU108" s="41"/>
      <c r="BV108" s="41"/>
      <c r="BW108" s="41"/>
      <c r="BX108" s="36">
        <f t="shared" si="90"/>
        <v>0</v>
      </c>
      <c r="BY108" s="41">
        <v>2.83115388372534</v>
      </c>
      <c r="BZ108" s="41">
        <v>2.53092252664417</v>
      </c>
      <c r="CA108" s="41">
        <v>8.8200698535302</v>
      </c>
      <c r="CB108" s="41">
        <v>8.459819793919163</v>
      </c>
      <c r="CC108" s="41">
        <v>10.415304386596679</v>
      </c>
      <c r="CD108" s="36">
        <f t="shared" si="74"/>
        <v>33.05727044441555</v>
      </c>
      <c r="CE108" s="36">
        <f t="shared" si="75"/>
        <v>33.05727044441555</v>
      </c>
      <c r="CF108" s="67">
        <f t="shared" si="76"/>
        <v>0.0036395875566464495</v>
      </c>
      <c r="CG108" s="33"/>
      <c r="CH108" s="41"/>
      <c r="CI108" s="41"/>
      <c r="CJ108" s="41"/>
      <c r="CK108" s="36">
        <f t="shared" si="77"/>
        <v>0</v>
      </c>
      <c r="CL108" s="36"/>
      <c r="CM108" s="41"/>
      <c r="CN108" s="41"/>
      <c r="CO108" s="41"/>
      <c r="CP108" s="36">
        <f t="shared" si="91"/>
        <v>0</v>
      </c>
      <c r="CQ108" s="41">
        <v>4.053675403197735</v>
      </c>
      <c r="CR108" s="41">
        <v>2.533547126998584</v>
      </c>
      <c r="CS108" s="41">
        <v>2.533547126998584</v>
      </c>
      <c r="CT108" s="41">
        <v>2.685559954618499</v>
      </c>
      <c r="CU108" s="41">
        <v>7.448628553375837</v>
      </c>
      <c r="CV108" s="41">
        <v>0.8867414944495045</v>
      </c>
      <c r="CW108" s="41">
        <v>0</v>
      </c>
      <c r="CX108" s="41">
        <v>0</v>
      </c>
      <c r="CY108" s="41">
        <v>0.12667735634992922</v>
      </c>
      <c r="CZ108" s="41">
        <v>0</v>
      </c>
      <c r="DA108" s="41"/>
      <c r="DB108" s="41"/>
      <c r="DC108" s="41"/>
      <c r="DD108" s="41"/>
      <c r="DE108" s="41"/>
      <c r="DF108" s="41"/>
      <c r="DG108" s="41"/>
      <c r="DH108" s="36">
        <f t="shared" si="78"/>
        <v>20.268377015988676</v>
      </c>
      <c r="DI108" s="36">
        <f t="shared" si="79"/>
        <v>20.268377015988676</v>
      </c>
      <c r="DJ108" s="67">
        <f t="shared" si="80"/>
        <v>0.02483869732351553</v>
      </c>
      <c r="DK108" s="32"/>
    </row>
    <row r="109" spans="1:115" ht="15.75" customHeight="1">
      <c r="A109" s="42"/>
      <c r="B109" s="15" t="s">
        <v>43</v>
      </c>
      <c r="C109" s="1"/>
      <c r="D109" s="41"/>
      <c r="E109" s="41">
        <v>1.892133</v>
      </c>
      <c r="F109" s="41">
        <v>1.1148</v>
      </c>
      <c r="G109" s="41">
        <v>2.385182</v>
      </c>
      <c r="H109" s="41">
        <v>4.93143</v>
      </c>
      <c r="I109" s="41">
        <v>12.663401</v>
      </c>
      <c r="J109" s="41">
        <v>14.593975</v>
      </c>
      <c r="K109" s="41">
        <v>15.514976</v>
      </c>
      <c r="L109" s="41">
        <v>19.151976</v>
      </c>
      <c r="M109" s="41">
        <v>13.80099952</v>
      </c>
      <c r="N109" s="41">
        <v>36.48749749</v>
      </c>
      <c r="O109" s="36">
        <f t="shared" si="81"/>
        <v>122.53637001000001</v>
      </c>
      <c r="P109" s="36"/>
      <c r="Q109" s="41"/>
      <c r="R109" s="41"/>
      <c r="S109" s="41"/>
      <c r="T109" s="36">
        <f t="shared" si="82"/>
        <v>0</v>
      </c>
      <c r="U109" s="41">
        <v>3.9569955768253466</v>
      </c>
      <c r="V109" s="41">
        <v>3.229462253491221</v>
      </c>
      <c r="W109" s="41">
        <v>2.0558920558699194</v>
      </c>
      <c r="X109" s="41">
        <v>2.488646324183059</v>
      </c>
      <c r="Y109" s="41">
        <v>2.4130353690412574</v>
      </c>
      <c r="Z109" s="36">
        <f t="shared" si="83"/>
        <v>14.144031579410804</v>
      </c>
      <c r="AA109" s="36">
        <f t="shared" si="84"/>
        <v>136.68040158941082</v>
      </c>
      <c r="AB109" s="67">
        <f t="shared" si="70"/>
        <v>0.026356455835831592</v>
      </c>
      <c r="AC109" s="33"/>
      <c r="AD109" s="41">
        <v>92.6942448</v>
      </c>
      <c r="AE109" s="41"/>
      <c r="AF109" s="41">
        <v>70.90008049</v>
      </c>
      <c r="AG109" s="41">
        <v>49.84</v>
      </c>
      <c r="AH109" s="41">
        <v>41.475</v>
      </c>
      <c r="AI109" s="36">
        <f t="shared" si="85"/>
        <v>254.90932529</v>
      </c>
      <c r="AJ109" s="41"/>
      <c r="AK109" s="41"/>
      <c r="AL109" s="41"/>
      <c r="AM109" s="41"/>
      <c r="AN109" s="41"/>
      <c r="AO109" s="36">
        <f t="shared" si="86"/>
        <v>0</v>
      </c>
      <c r="AP109" s="41"/>
      <c r="AQ109" s="41"/>
      <c r="AR109" s="41"/>
      <c r="AS109" s="41"/>
      <c r="AT109" s="41"/>
      <c r="AU109" s="36">
        <f t="shared" si="87"/>
        <v>0</v>
      </c>
      <c r="AV109" s="41">
        <v>1.704695304695305</v>
      </c>
      <c r="AW109" s="41">
        <v>0.5682317682317682</v>
      </c>
      <c r="AX109" s="41">
        <v>1.1364635364635365</v>
      </c>
      <c r="AY109" s="41">
        <v>0</v>
      </c>
      <c r="AZ109" s="41">
        <v>0</v>
      </c>
      <c r="BA109" s="36">
        <f t="shared" si="88"/>
        <v>3.40939060939061</v>
      </c>
      <c r="BB109" s="36">
        <f t="shared" si="89"/>
        <v>258.3187158993906</v>
      </c>
      <c r="BC109" s="67">
        <f t="shared" si="71"/>
        <v>0.03691808859295421</v>
      </c>
      <c r="BD109" s="33"/>
      <c r="BE109" s="41">
        <v>36.3912</v>
      </c>
      <c r="BF109" s="41">
        <v>33.50457896</v>
      </c>
      <c r="BG109" s="41">
        <v>42.43695089</v>
      </c>
      <c r="BH109" s="41">
        <v>35.72512008</v>
      </c>
      <c r="BI109" s="41"/>
      <c r="BJ109" s="41">
        <v>37.09338044</v>
      </c>
      <c r="BK109" s="36">
        <f t="shared" si="72"/>
        <v>185.15123037</v>
      </c>
      <c r="BL109" s="41"/>
      <c r="BM109" s="41"/>
      <c r="BN109" s="41"/>
      <c r="BO109" s="41"/>
      <c r="BP109" s="41"/>
      <c r="BQ109" s="41"/>
      <c r="BR109" s="36">
        <f t="shared" si="73"/>
        <v>0</v>
      </c>
      <c r="BS109" s="41"/>
      <c r="BT109" s="41"/>
      <c r="BU109" s="41"/>
      <c r="BV109" s="41"/>
      <c r="BW109" s="41"/>
      <c r="BX109" s="36">
        <f t="shared" si="90"/>
        <v>0</v>
      </c>
      <c r="BY109" s="41">
        <v>0.394211300265554</v>
      </c>
      <c r="BZ109" s="41">
        <v>0.3517680442098234</v>
      </c>
      <c r="CA109" s="41">
        <v>1.2258845102952254</v>
      </c>
      <c r="CB109" s="41">
        <v>1.1750993704470512</v>
      </c>
      <c r="CC109" s="41">
        <v>1.4476030836001208</v>
      </c>
      <c r="CD109" s="36">
        <f t="shared" si="74"/>
        <v>4.594566308817774</v>
      </c>
      <c r="CE109" s="36">
        <f t="shared" si="75"/>
        <v>189.74579667881778</v>
      </c>
      <c r="CF109" s="67">
        <f t="shared" si="76"/>
        <v>0.020890909359240716</v>
      </c>
      <c r="CG109" s="33"/>
      <c r="CH109" s="41"/>
      <c r="CI109" s="41"/>
      <c r="CJ109" s="41"/>
      <c r="CK109" s="36">
        <f t="shared" si="77"/>
        <v>0</v>
      </c>
      <c r="CL109" s="36"/>
      <c r="CM109" s="41"/>
      <c r="CN109" s="41"/>
      <c r="CO109" s="41"/>
      <c r="CP109" s="36">
        <f t="shared" si="91"/>
        <v>0</v>
      </c>
      <c r="CQ109" s="41">
        <v>0.18998352004856162</v>
      </c>
      <c r="CR109" s="41">
        <v>0.11873970003035103</v>
      </c>
      <c r="CS109" s="41">
        <v>0.11873970003035103</v>
      </c>
      <c r="CT109" s="41">
        <v>0.1258640820321721</v>
      </c>
      <c r="CU109" s="41">
        <v>0.349094718089232</v>
      </c>
      <c r="CV109" s="41">
        <v>0.041558895010622855</v>
      </c>
      <c r="CW109" s="41">
        <v>0</v>
      </c>
      <c r="CX109" s="41">
        <v>0</v>
      </c>
      <c r="CY109" s="41">
        <v>0.0059369850015175505</v>
      </c>
      <c r="CZ109" s="41">
        <v>0</v>
      </c>
      <c r="DA109" s="41"/>
      <c r="DB109" s="41"/>
      <c r="DC109" s="41"/>
      <c r="DD109" s="41"/>
      <c r="DE109" s="41"/>
      <c r="DF109" s="41"/>
      <c r="DG109" s="41"/>
      <c r="DH109" s="36">
        <f t="shared" si="78"/>
        <v>0.9499176002428081</v>
      </c>
      <c r="DI109" s="36">
        <f t="shared" si="79"/>
        <v>0.9499176002428081</v>
      </c>
      <c r="DJ109" s="67">
        <f t="shared" si="80"/>
        <v>0.0011641147061799118</v>
      </c>
      <c r="DK109" s="32"/>
    </row>
    <row r="110" spans="1:114" s="32" customFormat="1" ht="15.75" customHeight="1">
      <c r="A110" s="42"/>
      <c r="B110" s="15" t="s">
        <v>44</v>
      </c>
      <c r="C110" s="1"/>
      <c r="D110" s="41"/>
      <c r="E110" s="41"/>
      <c r="F110" s="41"/>
      <c r="G110" s="41"/>
      <c r="H110" s="41"/>
      <c r="I110" s="41"/>
      <c r="J110" s="41"/>
      <c r="K110" s="41"/>
      <c r="L110" s="41"/>
      <c r="M110" s="41"/>
      <c r="N110" s="41"/>
      <c r="O110" s="36">
        <f t="shared" si="81"/>
        <v>0</v>
      </c>
      <c r="P110" s="36"/>
      <c r="Q110" s="41"/>
      <c r="R110" s="41"/>
      <c r="S110" s="41"/>
      <c r="T110" s="36">
        <f t="shared" si="82"/>
        <v>0</v>
      </c>
      <c r="U110" s="41"/>
      <c r="V110" s="41"/>
      <c r="W110" s="41"/>
      <c r="X110" s="41"/>
      <c r="Y110" s="41"/>
      <c r="Z110" s="36">
        <f t="shared" si="83"/>
        <v>0</v>
      </c>
      <c r="AA110" s="36">
        <f t="shared" si="84"/>
        <v>0</v>
      </c>
      <c r="AB110" s="67">
        <f t="shared" si="70"/>
      </c>
      <c r="AC110" s="33"/>
      <c r="AD110" s="41"/>
      <c r="AE110" s="41"/>
      <c r="AF110" s="41"/>
      <c r="AG110" s="41"/>
      <c r="AH110" s="41"/>
      <c r="AI110" s="36">
        <f t="shared" si="85"/>
        <v>0</v>
      </c>
      <c r="AJ110" s="41"/>
      <c r="AK110" s="41"/>
      <c r="AL110" s="41"/>
      <c r="AM110" s="41"/>
      <c r="AN110" s="41"/>
      <c r="AO110" s="36">
        <f t="shared" si="86"/>
        <v>0</v>
      </c>
      <c r="AP110" s="41"/>
      <c r="AQ110" s="41"/>
      <c r="AR110" s="41"/>
      <c r="AS110" s="41"/>
      <c r="AT110" s="41"/>
      <c r="AU110" s="36">
        <f t="shared" si="87"/>
        <v>0</v>
      </c>
      <c r="AV110" s="41"/>
      <c r="AW110" s="41"/>
      <c r="AX110" s="41"/>
      <c r="AY110" s="41"/>
      <c r="AZ110" s="41"/>
      <c r="BA110" s="36">
        <f t="shared" si="88"/>
        <v>0</v>
      </c>
      <c r="BB110" s="36">
        <f t="shared" si="89"/>
        <v>0</v>
      </c>
      <c r="BC110" s="67">
        <f t="shared" si="71"/>
      </c>
      <c r="BD110" s="33"/>
      <c r="BE110" s="41">
        <v>1.5797792</v>
      </c>
      <c r="BF110" s="41"/>
      <c r="BG110" s="41"/>
      <c r="BH110" s="41">
        <v>0.404</v>
      </c>
      <c r="BI110" s="41"/>
      <c r="BJ110" s="41"/>
      <c r="BK110" s="36">
        <f t="shared" si="72"/>
        <v>1.9837791999999999</v>
      </c>
      <c r="BL110" s="41"/>
      <c r="BM110" s="41"/>
      <c r="BN110" s="41"/>
      <c r="BO110" s="41"/>
      <c r="BP110" s="41"/>
      <c r="BQ110" s="41"/>
      <c r="BR110" s="36">
        <f t="shared" si="73"/>
        <v>0</v>
      </c>
      <c r="BS110" s="41"/>
      <c r="BT110" s="41"/>
      <c r="BU110" s="41"/>
      <c r="BV110" s="41"/>
      <c r="BW110" s="41"/>
      <c r="BX110" s="36">
        <f t="shared" si="90"/>
        <v>0</v>
      </c>
      <c r="BY110" s="41"/>
      <c r="BZ110" s="41"/>
      <c r="CA110" s="41"/>
      <c r="CB110" s="41"/>
      <c r="CC110" s="41"/>
      <c r="CD110" s="36">
        <f t="shared" si="74"/>
        <v>0</v>
      </c>
      <c r="CE110" s="36">
        <f t="shared" si="75"/>
        <v>1.9837791999999999</v>
      </c>
      <c r="CF110" s="67">
        <f t="shared" si="76"/>
        <v>0.000218413014577063</v>
      </c>
      <c r="CG110" s="33"/>
      <c r="CH110" s="41"/>
      <c r="CI110" s="41"/>
      <c r="CJ110" s="41"/>
      <c r="CK110" s="36">
        <f t="shared" si="77"/>
        <v>0</v>
      </c>
      <c r="CL110" s="36"/>
      <c r="CM110" s="41"/>
      <c r="CN110" s="41"/>
      <c r="CO110" s="41"/>
      <c r="CP110" s="36">
        <f t="shared" si="91"/>
        <v>0</v>
      </c>
      <c r="CQ110" s="41"/>
      <c r="CR110" s="41"/>
      <c r="CS110" s="41"/>
      <c r="CT110" s="41"/>
      <c r="CU110" s="41"/>
      <c r="CV110" s="41"/>
      <c r="CW110" s="41"/>
      <c r="CX110" s="41"/>
      <c r="CY110" s="41"/>
      <c r="CZ110" s="41"/>
      <c r="DA110" s="41"/>
      <c r="DB110" s="41"/>
      <c r="DC110" s="41"/>
      <c r="DD110" s="41"/>
      <c r="DE110" s="41"/>
      <c r="DF110" s="41"/>
      <c r="DG110" s="41"/>
      <c r="DH110" s="36">
        <f t="shared" si="78"/>
        <v>0</v>
      </c>
      <c r="DI110" s="36">
        <f t="shared" si="79"/>
        <v>0</v>
      </c>
      <c r="DJ110" s="67">
        <f t="shared" si="80"/>
      </c>
    </row>
    <row r="111" spans="1:115" ht="15.75" customHeight="1">
      <c r="A111" s="42">
        <v>10</v>
      </c>
      <c r="B111" s="15" t="s">
        <v>45</v>
      </c>
      <c r="C111" s="1"/>
      <c r="D111" s="41">
        <v>4.4634</v>
      </c>
      <c r="E111" s="41"/>
      <c r="F111" s="41">
        <v>15.04825</v>
      </c>
      <c r="G111" s="41">
        <v>5.60595</v>
      </c>
      <c r="H111" s="41">
        <v>18.491535</v>
      </c>
      <c r="I111" s="41">
        <v>6.625149</v>
      </c>
      <c r="J111" s="41">
        <v>23.214072</v>
      </c>
      <c r="K111" s="41">
        <v>48.113952</v>
      </c>
      <c r="L111" s="41"/>
      <c r="M111" s="41"/>
      <c r="N111" s="41">
        <v>15.88304422</v>
      </c>
      <c r="O111" s="36">
        <f t="shared" si="81"/>
        <v>137.44535222</v>
      </c>
      <c r="P111" s="36"/>
      <c r="Q111" s="41"/>
      <c r="R111" s="41"/>
      <c r="S111" s="41">
        <v>2.8386322792202607</v>
      </c>
      <c r="T111" s="36">
        <f t="shared" si="82"/>
        <v>2.8386322792202607</v>
      </c>
      <c r="U111" s="41">
        <v>245.0510832219697</v>
      </c>
      <c r="V111" s="41">
        <v>199.99598384120634</v>
      </c>
      <c r="W111" s="41">
        <v>127.31845803137287</v>
      </c>
      <c r="X111" s="41">
        <v>154.11831164762233</v>
      </c>
      <c r="Y111" s="41">
        <v>149.43583321134074</v>
      </c>
      <c r="Z111" s="36">
        <f t="shared" si="83"/>
        <v>875.9196699535121</v>
      </c>
      <c r="AA111" s="36">
        <f t="shared" si="84"/>
        <v>1016.2036544527323</v>
      </c>
      <c r="AB111" s="67">
        <f t="shared" si="70"/>
        <v>0.19595733131698037</v>
      </c>
      <c r="AC111" s="33"/>
      <c r="AD111" s="41">
        <v>81.7456</v>
      </c>
      <c r="AE111" s="41">
        <v>199.04500000000002</v>
      </c>
      <c r="AF111" s="41">
        <v>433.45575123000003</v>
      </c>
      <c r="AG111" s="41">
        <v>281.20539</v>
      </c>
      <c r="AH111" s="41">
        <v>428.56813910194194</v>
      </c>
      <c r="AI111" s="36">
        <f t="shared" si="85"/>
        <v>1424.0198803319422</v>
      </c>
      <c r="AJ111" s="41">
        <v>3.4524700000000004</v>
      </c>
      <c r="AK111" s="41">
        <v>7.835000000000001</v>
      </c>
      <c r="AL111" s="41">
        <v>14.424299999999999</v>
      </c>
      <c r="AM111" s="41">
        <v>21.34965012535</v>
      </c>
      <c r="AN111" s="41">
        <v>13.90226780465</v>
      </c>
      <c r="AO111" s="36">
        <f t="shared" si="86"/>
        <v>60.96368793</v>
      </c>
      <c r="AP111" s="41">
        <v>22.473821097347223</v>
      </c>
      <c r="AQ111" s="41">
        <v>32.591343277759286</v>
      </c>
      <c r="AR111" s="41">
        <v>63.45536650579429</v>
      </c>
      <c r="AS111" s="41">
        <v>117.02119538985036</v>
      </c>
      <c r="AT111" s="41">
        <v>57.392522343520426</v>
      </c>
      <c r="AU111" s="36">
        <f t="shared" si="87"/>
        <v>292.9342486142716</v>
      </c>
      <c r="AV111" s="41">
        <v>138.9326673326673</v>
      </c>
      <c r="AW111" s="41">
        <v>46.310889110889114</v>
      </c>
      <c r="AX111" s="41">
        <v>92.62177822177823</v>
      </c>
      <c r="AY111" s="41">
        <v>0</v>
      </c>
      <c r="AZ111" s="41">
        <v>0</v>
      </c>
      <c r="BA111" s="36">
        <f t="shared" si="88"/>
        <v>277.8653346653347</v>
      </c>
      <c r="BB111" s="36">
        <f t="shared" si="89"/>
        <v>2055.7831515415487</v>
      </c>
      <c r="BC111" s="67">
        <f t="shared" si="71"/>
        <v>0.29380598402352365</v>
      </c>
      <c r="BD111" s="33"/>
      <c r="BE111" s="41">
        <v>304.832</v>
      </c>
      <c r="BF111" s="41">
        <v>282.065</v>
      </c>
      <c r="BG111" s="41">
        <v>252.88137285505917</v>
      </c>
      <c r="BH111" s="41">
        <v>267.425</v>
      </c>
      <c r="BI111" s="41">
        <v>270.52</v>
      </c>
      <c r="BJ111" s="41"/>
      <c r="BK111" s="36">
        <f t="shared" si="72"/>
        <v>1377.723372855059</v>
      </c>
      <c r="BL111" s="41"/>
      <c r="BM111" s="41"/>
      <c r="BN111" s="41"/>
      <c r="BO111" s="41"/>
      <c r="BP111" s="41"/>
      <c r="BQ111" s="41"/>
      <c r="BR111" s="36">
        <f t="shared" si="73"/>
        <v>0</v>
      </c>
      <c r="BS111" s="41">
        <v>39.06416783781077</v>
      </c>
      <c r="BT111" s="41">
        <v>14.049866078119063</v>
      </c>
      <c r="BU111" s="41">
        <v>1.8811025338492158</v>
      </c>
      <c r="BV111" s="41">
        <v>24.20863444695798</v>
      </c>
      <c r="BW111" s="41">
        <v>110.02334820977114</v>
      </c>
      <c r="BX111" s="36">
        <f t="shared" si="90"/>
        <v>189.22711910650818</v>
      </c>
      <c r="BY111" s="41">
        <v>48.9180386238619</v>
      </c>
      <c r="BZ111" s="41">
        <v>43.64682458420407</v>
      </c>
      <c r="CA111" s="41">
        <v>152.10581820056754</v>
      </c>
      <c r="CB111" s="41">
        <v>145.79955636568295</v>
      </c>
      <c r="CC111" s="41">
        <v>179.6163093761856</v>
      </c>
      <c r="CD111" s="36">
        <f t="shared" si="74"/>
        <v>570.086547150502</v>
      </c>
      <c r="CE111" s="36">
        <f t="shared" si="75"/>
        <v>2137.037039112069</v>
      </c>
      <c r="CF111" s="67">
        <f t="shared" si="76"/>
        <v>0.2352866195871536</v>
      </c>
      <c r="CG111" s="33"/>
      <c r="CH111" s="41"/>
      <c r="CI111" s="41"/>
      <c r="CJ111" s="41"/>
      <c r="CK111" s="36">
        <f>SUM(CH111:CJ111)</f>
        <v>0</v>
      </c>
      <c r="CL111" s="36"/>
      <c r="CM111" s="41">
        <v>0</v>
      </c>
      <c r="CN111" s="41">
        <v>0</v>
      </c>
      <c r="CO111" s="41">
        <v>0</v>
      </c>
      <c r="CP111" s="36">
        <f t="shared" si="91"/>
        <v>0</v>
      </c>
      <c r="CQ111" s="41">
        <v>76.16721032251922</v>
      </c>
      <c r="CR111" s="41">
        <v>47.60450645157452</v>
      </c>
      <c r="CS111" s="41">
        <v>47.60450645157452</v>
      </c>
      <c r="CT111" s="41">
        <v>50.460776838668984</v>
      </c>
      <c r="CU111" s="41">
        <v>139.95724896762908</v>
      </c>
      <c r="CV111" s="41">
        <v>16.661577258051082</v>
      </c>
      <c r="CW111" s="41">
        <v>0</v>
      </c>
      <c r="CX111" s="41">
        <v>0</v>
      </c>
      <c r="CY111" s="41">
        <v>2.3802253225787258</v>
      </c>
      <c r="CZ111" s="41">
        <v>0</v>
      </c>
      <c r="DA111" s="41"/>
      <c r="DB111" s="41"/>
      <c r="DC111" s="41"/>
      <c r="DD111" s="41"/>
      <c r="DE111" s="41"/>
      <c r="DF111" s="41"/>
      <c r="DG111" s="41"/>
      <c r="DH111" s="36">
        <f t="shared" si="78"/>
        <v>380.8360516125961</v>
      </c>
      <c r="DI111" s="36">
        <f t="shared" si="79"/>
        <v>380.8360516125961</v>
      </c>
      <c r="DJ111" s="67">
        <f t="shared" si="80"/>
        <v>0.46671084756445597</v>
      </c>
      <c r="DK111" s="32"/>
    </row>
    <row r="112" spans="1:115" ht="15.75" customHeight="1">
      <c r="A112" s="42">
        <v>11</v>
      </c>
      <c r="B112" s="16" t="s">
        <v>46</v>
      </c>
      <c r="C112" s="1"/>
      <c r="D112" s="41"/>
      <c r="E112" s="41">
        <v>48.092</v>
      </c>
      <c r="F112" s="41">
        <v>53</v>
      </c>
      <c r="G112" s="41">
        <v>58</v>
      </c>
      <c r="H112" s="41">
        <v>59.64</v>
      </c>
      <c r="I112" s="41">
        <v>64.48</v>
      </c>
      <c r="J112" s="41">
        <v>69.3</v>
      </c>
      <c r="K112" s="41">
        <v>69.3</v>
      </c>
      <c r="L112" s="41">
        <v>71.913</v>
      </c>
      <c r="M112" s="41">
        <v>75</v>
      </c>
      <c r="N112" s="41">
        <v>78</v>
      </c>
      <c r="O112" s="36">
        <f t="shared" si="81"/>
        <v>646.725</v>
      </c>
      <c r="P112" s="36"/>
      <c r="Q112" s="40"/>
      <c r="R112" s="40"/>
      <c r="S112" s="40"/>
      <c r="T112" s="36">
        <f t="shared" si="82"/>
        <v>0</v>
      </c>
      <c r="U112" s="40"/>
      <c r="V112" s="40"/>
      <c r="W112" s="40"/>
      <c r="X112" s="40"/>
      <c r="Y112" s="40"/>
      <c r="Z112" s="36">
        <f t="shared" si="83"/>
        <v>0</v>
      </c>
      <c r="AA112" s="36">
        <f t="shared" si="84"/>
        <v>646.725</v>
      </c>
      <c r="AB112" s="68">
        <f t="shared" si="70"/>
        <v>0.1247097513777627</v>
      </c>
      <c r="AC112" s="35"/>
      <c r="AD112" s="40">
        <v>89.82</v>
      </c>
      <c r="AE112" s="40">
        <v>130</v>
      </c>
      <c r="AF112" s="40">
        <v>137.978655</v>
      </c>
      <c r="AG112" s="40">
        <v>175</v>
      </c>
      <c r="AH112" s="40">
        <v>200</v>
      </c>
      <c r="AI112" s="36">
        <f t="shared" si="85"/>
        <v>732.798655</v>
      </c>
      <c r="AJ112" s="40"/>
      <c r="AK112" s="40"/>
      <c r="AL112" s="40"/>
      <c r="AM112" s="40"/>
      <c r="AN112" s="40"/>
      <c r="AO112" s="36">
        <f t="shared" si="86"/>
        <v>0</v>
      </c>
      <c r="AP112" s="40"/>
      <c r="AQ112" s="40"/>
      <c r="AR112" s="40"/>
      <c r="AS112" s="40"/>
      <c r="AT112" s="40"/>
      <c r="AU112" s="36">
        <f t="shared" si="87"/>
        <v>0</v>
      </c>
      <c r="AV112" s="40"/>
      <c r="AW112" s="40"/>
      <c r="AX112" s="40"/>
      <c r="AY112" s="40"/>
      <c r="AZ112" s="40"/>
      <c r="BA112" s="36">
        <f t="shared" si="88"/>
        <v>0</v>
      </c>
      <c r="BB112" s="36">
        <f t="shared" si="89"/>
        <v>732.798655</v>
      </c>
      <c r="BC112" s="68">
        <f t="shared" si="71"/>
        <v>0.1047292511187011</v>
      </c>
      <c r="BD112" s="35"/>
      <c r="BE112" s="40">
        <v>235</v>
      </c>
      <c r="BF112" s="40">
        <v>275</v>
      </c>
      <c r="BG112" s="40">
        <v>290</v>
      </c>
      <c r="BH112" s="40">
        <v>290</v>
      </c>
      <c r="BI112" s="40"/>
      <c r="BJ112" s="40"/>
      <c r="BK112" s="36">
        <f t="shared" si="72"/>
        <v>1090</v>
      </c>
      <c r="BL112" s="40"/>
      <c r="BM112" s="40"/>
      <c r="BN112" s="40"/>
      <c r="BO112" s="40"/>
      <c r="BP112" s="40"/>
      <c r="BQ112" s="40"/>
      <c r="BR112" s="36">
        <f t="shared" si="73"/>
        <v>0</v>
      </c>
      <c r="BS112" s="40"/>
      <c r="BT112" s="40"/>
      <c r="BU112" s="40"/>
      <c r="BV112" s="40"/>
      <c r="BW112" s="40"/>
      <c r="BX112" s="36">
        <f t="shared" si="90"/>
        <v>0</v>
      </c>
      <c r="BY112" s="40"/>
      <c r="BZ112" s="40"/>
      <c r="CA112" s="40"/>
      <c r="CB112" s="40"/>
      <c r="CC112" s="40"/>
      <c r="CD112" s="36">
        <f t="shared" si="74"/>
        <v>0</v>
      </c>
      <c r="CE112" s="36">
        <f t="shared" si="75"/>
        <v>1090</v>
      </c>
      <c r="CF112" s="67">
        <f t="shared" si="76"/>
        <v>0.12000840914603736</v>
      </c>
      <c r="CG112" s="35"/>
      <c r="CH112" s="40"/>
      <c r="CI112" s="40"/>
      <c r="CJ112" s="40"/>
      <c r="CK112" s="36">
        <f t="shared" si="77"/>
        <v>0</v>
      </c>
      <c r="CL112" s="36"/>
      <c r="CM112" s="40"/>
      <c r="CN112" s="40"/>
      <c r="CO112" s="40"/>
      <c r="CP112" s="36">
        <f t="shared" si="91"/>
        <v>0</v>
      </c>
      <c r="CQ112" s="40"/>
      <c r="CR112" s="40"/>
      <c r="CS112" s="40"/>
      <c r="CT112" s="40"/>
      <c r="CU112" s="40"/>
      <c r="CV112" s="40"/>
      <c r="CW112" s="40"/>
      <c r="CX112" s="40"/>
      <c r="CY112" s="40"/>
      <c r="CZ112" s="40"/>
      <c r="DA112" s="40"/>
      <c r="DB112" s="40"/>
      <c r="DC112" s="40"/>
      <c r="DD112" s="40"/>
      <c r="DE112" s="40"/>
      <c r="DF112" s="40"/>
      <c r="DG112" s="40"/>
      <c r="DH112" s="36">
        <f t="shared" si="78"/>
        <v>0</v>
      </c>
      <c r="DI112" s="36">
        <f t="shared" si="79"/>
        <v>0</v>
      </c>
      <c r="DJ112" s="68">
        <f t="shared" si="80"/>
      </c>
      <c r="DK112" s="32"/>
    </row>
    <row r="113" spans="2:114" s="32" customFormat="1" ht="30">
      <c r="B113" s="61" t="s">
        <v>47</v>
      </c>
      <c r="C113" s="1"/>
      <c r="D113" s="53">
        <f aca="true" t="shared" si="92" ref="D113:AA113">SUM(D84:D112)</f>
        <v>4.4634</v>
      </c>
      <c r="E113" s="53">
        <f t="shared" si="92"/>
        <v>93.08656500000001</v>
      </c>
      <c r="F113" s="53">
        <f t="shared" si="92"/>
        <v>106.254984</v>
      </c>
      <c r="G113" s="53">
        <f t="shared" si="92"/>
        <v>110.91403199999999</v>
      </c>
      <c r="H113" s="53">
        <f t="shared" si="92"/>
        <v>160.39815099999998</v>
      </c>
      <c r="I113" s="53">
        <f t="shared" si="92"/>
        <v>274.92391599999996</v>
      </c>
      <c r="J113" s="53">
        <f t="shared" si="92"/>
        <v>216.200109</v>
      </c>
      <c r="K113" s="53">
        <f t="shared" si="92"/>
        <v>282.291378</v>
      </c>
      <c r="L113" s="53">
        <f t="shared" si="92"/>
        <v>269.32894</v>
      </c>
      <c r="M113" s="53">
        <f t="shared" si="92"/>
        <v>255.98826011</v>
      </c>
      <c r="N113" s="53">
        <f t="shared" si="92"/>
        <v>252.64002439</v>
      </c>
      <c r="O113" s="54">
        <f t="shared" si="92"/>
        <v>2026.4897594999998</v>
      </c>
      <c r="P113" s="54">
        <f t="shared" si="92"/>
        <v>0</v>
      </c>
      <c r="Q113" s="53">
        <f t="shared" si="92"/>
        <v>0</v>
      </c>
      <c r="R113" s="53">
        <f t="shared" si="92"/>
        <v>0</v>
      </c>
      <c r="S113" s="53">
        <f t="shared" si="92"/>
        <v>40.34319603956574</v>
      </c>
      <c r="T113" s="54">
        <f t="shared" si="92"/>
        <v>40.34319603956574</v>
      </c>
      <c r="U113" s="53">
        <f t="shared" si="92"/>
        <v>524.7258777411612</v>
      </c>
      <c r="V113" s="53">
        <f t="shared" si="92"/>
        <v>428.2497624004609</v>
      </c>
      <c r="W113" s="53">
        <f t="shared" si="92"/>
        <v>272.6259715516075</v>
      </c>
      <c r="X113" s="53">
        <f t="shared" si="92"/>
        <v>330.01227863184647</v>
      </c>
      <c r="Y113" s="53">
        <f t="shared" si="92"/>
        <v>319.9857259017925</v>
      </c>
      <c r="Z113" s="54">
        <f t="shared" si="92"/>
        <v>1875.5996162268684</v>
      </c>
      <c r="AA113" s="78">
        <f t="shared" si="92"/>
        <v>3942.432571766434</v>
      </c>
      <c r="AB113" s="79">
        <f t="shared" si="70"/>
        <v>0.7602300604562768</v>
      </c>
      <c r="AC113" s="35"/>
      <c r="AD113" s="53">
        <f aca="true" t="shared" si="93" ref="AD113:BB113">SUM(AD84:AD112)</f>
        <v>509.58137006</v>
      </c>
      <c r="AE113" s="53">
        <f t="shared" si="93"/>
        <v>607.3616895800001</v>
      </c>
      <c r="AF113" s="53">
        <f t="shared" si="93"/>
        <v>979.9122331500001</v>
      </c>
      <c r="AG113" s="53">
        <f t="shared" si="93"/>
        <v>899.4579783005354</v>
      </c>
      <c r="AH113" s="53">
        <f t="shared" si="93"/>
        <v>988.084246381942</v>
      </c>
      <c r="AI113" s="54">
        <f t="shared" si="93"/>
        <v>3984.3975174724774</v>
      </c>
      <c r="AJ113" s="53">
        <f t="shared" si="93"/>
        <v>3.4524700000000004</v>
      </c>
      <c r="AK113" s="53">
        <f t="shared" si="93"/>
        <v>7.835000000000001</v>
      </c>
      <c r="AL113" s="53">
        <f t="shared" si="93"/>
        <v>14.424299999999999</v>
      </c>
      <c r="AM113" s="53">
        <f t="shared" si="93"/>
        <v>21.34965012535</v>
      </c>
      <c r="AN113" s="53">
        <f t="shared" si="93"/>
        <v>13.90226780465</v>
      </c>
      <c r="AO113" s="54">
        <f t="shared" si="93"/>
        <v>60.96368793</v>
      </c>
      <c r="AP113" s="53">
        <f t="shared" si="93"/>
        <v>120.64769794988622</v>
      </c>
      <c r="AQ113" s="53">
        <f t="shared" si="93"/>
        <v>208.79333691289898</v>
      </c>
      <c r="AR113" s="53">
        <f t="shared" si="93"/>
        <v>201.01999699210393</v>
      </c>
      <c r="AS113" s="53">
        <f t="shared" si="93"/>
        <v>233.06562027200994</v>
      </c>
      <c r="AT113" s="53">
        <f t="shared" si="93"/>
        <v>122.15548985123621</v>
      </c>
      <c r="AU113" s="54">
        <f t="shared" si="93"/>
        <v>885.6821419781354</v>
      </c>
      <c r="AV113" s="53">
        <f t="shared" si="93"/>
        <v>300</v>
      </c>
      <c r="AW113" s="53">
        <f t="shared" si="93"/>
        <v>100</v>
      </c>
      <c r="AX113" s="53">
        <f t="shared" si="93"/>
        <v>200</v>
      </c>
      <c r="AY113" s="53">
        <f t="shared" si="93"/>
        <v>0</v>
      </c>
      <c r="AZ113" s="53">
        <f t="shared" si="93"/>
        <v>0</v>
      </c>
      <c r="BA113" s="54">
        <f t="shared" si="93"/>
        <v>600</v>
      </c>
      <c r="BB113" s="78">
        <f t="shared" si="93"/>
        <v>5531.043347380613</v>
      </c>
      <c r="BC113" s="79">
        <f t="shared" si="71"/>
        <v>0.7904791087208606</v>
      </c>
      <c r="BD113" s="35"/>
      <c r="BE113" s="53">
        <f aca="true" t="shared" si="94" ref="BE113:CE113">SUM(BE84:BE112)</f>
        <v>1173.2561867723296</v>
      </c>
      <c r="BF113" s="53">
        <f t="shared" si="94"/>
        <v>1123.6874602768653</v>
      </c>
      <c r="BG113" s="53">
        <f t="shared" si="94"/>
        <v>1135.2668516064878</v>
      </c>
      <c r="BH113" s="53">
        <f t="shared" si="94"/>
        <v>1020.9884600954001</v>
      </c>
      <c r="BI113" s="53">
        <f t="shared" si="94"/>
        <v>683.3127594657587</v>
      </c>
      <c r="BJ113" s="53">
        <f t="shared" si="94"/>
        <v>460.1840500233333</v>
      </c>
      <c r="BK113" s="54">
        <f t="shared" si="94"/>
        <v>5596.695768240174</v>
      </c>
      <c r="BL113" s="53">
        <f t="shared" si="94"/>
        <v>0</v>
      </c>
      <c r="BM113" s="53">
        <f t="shared" si="94"/>
        <v>1.8567011100000002</v>
      </c>
      <c r="BN113" s="53">
        <f t="shared" si="94"/>
        <v>2.7033181799999997</v>
      </c>
      <c r="BO113" s="53">
        <f t="shared" si="94"/>
        <v>0</v>
      </c>
      <c r="BP113" s="53">
        <f t="shared" si="94"/>
        <v>0</v>
      </c>
      <c r="BQ113" s="53">
        <f t="shared" si="94"/>
        <v>7.035493077790154</v>
      </c>
      <c r="BR113" s="54">
        <f t="shared" si="94"/>
        <v>11.595512367790153</v>
      </c>
      <c r="BS113" s="53">
        <f t="shared" si="94"/>
        <v>106.32811183310017</v>
      </c>
      <c r="BT113" s="53">
        <f t="shared" si="94"/>
        <v>34.71725</v>
      </c>
      <c r="BU113" s="53">
        <f t="shared" si="94"/>
        <v>56.5425</v>
      </c>
      <c r="BV113" s="53">
        <f t="shared" si="94"/>
        <v>63.384953999999986</v>
      </c>
      <c r="BW113" s="53">
        <f t="shared" si="94"/>
        <v>263.00184614919874</v>
      </c>
      <c r="BX113" s="54">
        <f t="shared" si="94"/>
        <v>523.9746619822989</v>
      </c>
      <c r="BY113" s="53">
        <f t="shared" si="94"/>
        <v>99.99999999999997</v>
      </c>
      <c r="BZ113" s="53">
        <f t="shared" si="94"/>
        <v>100</v>
      </c>
      <c r="CA113" s="53">
        <f t="shared" si="94"/>
        <v>350.00000000000006</v>
      </c>
      <c r="CB113" s="53">
        <f t="shared" si="94"/>
        <v>349.9999999999999</v>
      </c>
      <c r="CC113" s="53">
        <f t="shared" si="94"/>
        <v>413.99999999999994</v>
      </c>
      <c r="CD113" s="54">
        <f t="shared" si="94"/>
        <v>1313.9999999999995</v>
      </c>
      <c r="CE113" s="78">
        <f t="shared" si="94"/>
        <v>7446.265942590264</v>
      </c>
      <c r="CF113" s="164">
        <f t="shared" si="76"/>
        <v>0.8198298438977761</v>
      </c>
      <c r="CG113" s="35"/>
      <c r="CH113" s="53">
        <f aca="true" t="shared" si="95" ref="CH113:DI113">SUM(CH84:CH112)</f>
        <v>6.75</v>
      </c>
      <c r="CI113" s="53">
        <f>SUM(CI84:CI112)</f>
        <v>4.25</v>
      </c>
      <c r="CJ113" s="53">
        <f>SUM(CJ84:CJ112)</f>
        <v>5</v>
      </c>
      <c r="CK113" s="54">
        <f t="shared" si="95"/>
        <v>16</v>
      </c>
      <c r="CL113" s="54">
        <f t="shared" si="95"/>
        <v>0</v>
      </c>
      <c r="CM113" s="53">
        <f t="shared" si="95"/>
        <v>0</v>
      </c>
      <c r="CN113" s="53">
        <f t="shared" si="95"/>
        <v>0</v>
      </c>
      <c r="CO113" s="53">
        <f t="shared" si="95"/>
        <v>0</v>
      </c>
      <c r="CP113" s="54">
        <f t="shared" si="95"/>
        <v>0</v>
      </c>
      <c r="CQ113" s="53">
        <f t="shared" si="95"/>
        <v>159.99999999999997</v>
      </c>
      <c r="CR113" s="53">
        <f t="shared" si="95"/>
        <v>100</v>
      </c>
      <c r="CS113" s="53">
        <f t="shared" si="95"/>
        <v>100</v>
      </c>
      <c r="CT113" s="53">
        <f t="shared" si="95"/>
        <v>105.99999999999999</v>
      </c>
      <c r="CU113" s="53">
        <f t="shared" si="95"/>
        <v>293.99999999999994</v>
      </c>
      <c r="CV113" s="53">
        <f t="shared" si="95"/>
        <v>35</v>
      </c>
      <c r="CW113" s="53">
        <f t="shared" si="95"/>
        <v>0</v>
      </c>
      <c r="CX113" s="53">
        <f t="shared" si="95"/>
        <v>0</v>
      </c>
      <c r="CY113" s="53">
        <f t="shared" si="95"/>
        <v>4.999999999999999</v>
      </c>
      <c r="CZ113" s="53">
        <f t="shared" si="95"/>
        <v>0</v>
      </c>
      <c r="DA113" s="53">
        <f t="shared" si="95"/>
        <v>0</v>
      </c>
      <c r="DB113" s="53">
        <f t="shared" si="95"/>
        <v>0</v>
      </c>
      <c r="DC113" s="53">
        <f t="shared" si="95"/>
        <v>0</v>
      </c>
      <c r="DD113" s="53">
        <f t="shared" si="95"/>
        <v>0</v>
      </c>
      <c r="DE113" s="53">
        <f t="shared" si="95"/>
        <v>0</v>
      </c>
      <c r="DF113" s="53">
        <f t="shared" si="95"/>
        <v>0</v>
      </c>
      <c r="DG113" s="53">
        <f>SUM(DG84:DG112)</f>
        <v>0</v>
      </c>
      <c r="DH113" s="54">
        <f t="shared" si="95"/>
        <v>800</v>
      </c>
      <c r="DI113" s="78">
        <f t="shared" si="95"/>
        <v>816</v>
      </c>
      <c r="DJ113" s="164">
        <f t="shared" si="80"/>
        <v>0.9999999999999999</v>
      </c>
    </row>
    <row r="114" spans="1:115" ht="8.25" customHeight="1">
      <c r="A114" s="32"/>
      <c r="B114" s="32"/>
      <c r="C114" s="32"/>
      <c r="D114" s="32"/>
      <c r="E114" s="32"/>
      <c r="F114" s="32"/>
      <c r="G114" s="32"/>
      <c r="H114" s="32"/>
      <c r="I114" s="32"/>
      <c r="J114" s="32"/>
      <c r="K114" s="32"/>
      <c r="L114" s="32"/>
      <c r="M114" s="32"/>
      <c r="N114" s="32"/>
      <c r="O114" s="32"/>
      <c r="Q114" s="32"/>
      <c r="R114" s="32"/>
      <c r="S114" s="32"/>
      <c r="T114" s="32"/>
      <c r="U114" s="32"/>
      <c r="V114" s="32"/>
      <c r="W114" s="32"/>
      <c r="X114" s="32"/>
      <c r="Y114" s="32"/>
      <c r="Z114" s="32"/>
      <c r="AA114" s="32"/>
      <c r="AB114" s="65">
        <f t="shared" si="70"/>
      </c>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65">
        <f t="shared" si="71"/>
      </c>
      <c r="BD114" s="32"/>
      <c r="BE114" s="32"/>
      <c r="BF114" s="32"/>
      <c r="BG114" s="32"/>
      <c r="BH114" s="32"/>
      <c r="BI114" s="32"/>
      <c r="BK114" s="32"/>
      <c r="BL114" s="32"/>
      <c r="BM114" s="32"/>
      <c r="BR114" s="32"/>
      <c r="BS114" s="32"/>
      <c r="BT114" s="32"/>
      <c r="BU114" s="32"/>
      <c r="BV114" s="32"/>
      <c r="BW114" s="32"/>
      <c r="BX114" s="32"/>
      <c r="BY114" s="32"/>
      <c r="BZ114" s="32"/>
      <c r="CA114" s="32"/>
      <c r="CB114" s="32"/>
      <c r="CC114" s="32"/>
      <c r="CD114" s="32"/>
      <c r="CE114" s="32"/>
      <c r="CF114" s="65">
        <f>IF(CE114=0,"",CE114/$CE$142)</f>
      </c>
      <c r="CG114" s="32"/>
      <c r="CK114" s="32"/>
      <c r="CL114" s="32"/>
      <c r="CM114" s="32"/>
      <c r="CN114" s="32"/>
      <c r="CP114" s="32"/>
      <c r="CQ114" s="32"/>
      <c r="CR114" s="32"/>
      <c r="CS114" s="32"/>
      <c r="CT114" s="32"/>
      <c r="CU114" s="32"/>
      <c r="CV114" s="32"/>
      <c r="CW114" s="32"/>
      <c r="CX114" s="32"/>
      <c r="CY114" s="32"/>
      <c r="CZ114" s="32"/>
      <c r="DA114" s="32"/>
      <c r="DB114" s="32"/>
      <c r="DC114" s="32"/>
      <c r="DH114" s="32"/>
      <c r="DI114" s="32"/>
      <c r="DJ114" s="65">
        <f aca="true" t="shared" si="96" ref="DJ114:DJ139">IF(DI114=0,"",DI114/$DI$142)</f>
      </c>
      <c r="DK114" s="32"/>
    </row>
    <row r="115" spans="2:114" s="32" customFormat="1" ht="29.25" customHeight="1">
      <c r="B115" s="14" t="s">
        <v>48</v>
      </c>
      <c r="C115" s="1"/>
      <c r="D115" s="39"/>
      <c r="E115" s="39"/>
      <c r="F115" s="39"/>
      <c r="G115" s="39"/>
      <c r="H115" s="39"/>
      <c r="I115" s="39"/>
      <c r="J115" s="39"/>
      <c r="K115" s="39"/>
      <c r="L115" s="39"/>
      <c r="M115" s="39"/>
      <c r="N115" s="39"/>
      <c r="O115" s="34"/>
      <c r="P115" s="34"/>
      <c r="Q115" s="39"/>
      <c r="R115" s="39"/>
      <c r="S115" s="39"/>
      <c r="T115" s="34"/>
      <c r="U115" s="39"/>
      <c r="V115" s="39"/>
      <c r="W115" s="39"/>
      <c r="X115" s="39"/>
      <c r="Y115" s="39"/>
      <c r="Z115" s="34"/>
      <c r="AA115" s="34"/>
      <c r="AB115" s="69">
        <f t="shared" si="70"/>
      </c>
      <c r="AC115" s="35"/>
      <c r="AD115" s="39"/>
      <c r="AE115" s="39"/>
      <c r="AF115" s="39"/>
      <c r="AG115" s="39"/>
      <c r="AH115" s="39"/>
      <c r="AI115" s="34"/>
      <c r="AJ115" s="39"/>
      <c r="AK115" s="39"/>
      <c r="AL115" s="39"/>
      <c r="AM115" s="39"/>
      <c r="AN115" s="39"/>
      <c r="AO115" s="34"/>
      <c r="AP115" s="39"/>
      <c r="AQ115" s="39"/>
      <c r="AR115" s="39"/>
      <c r="AS115" s="39"/>
      <c r="AT115" s="39"/>
      <c r="AU115" s="34"/>
      <c r="AV115" s="39"/>
      <c r="AW115" s="39"/>
      <c r="AX115" s="39"/>
      <c r="AY115" s="39"/>
      <c r="AZ115" s="39"/>
      <c r="BA115" s="34"/>
      <c r="BB115" s="34"/>
      <c r="BC115" s="69">
        <f t="shared" si="71"/>
      </c>
      <c r="BD115" s="35"/>
      <c r="BE115" s="39"/>
      <c r="BF115" s="39"/>
      <c r="BG115" s="39"/>
      <c r="BH115" s="39"/>
      <c r="BI115" s="39"/>
      <c r="BJ115" s="39"/>
      <c r="BK115" s="34"/>
      <c r="BL115" s="39"/>
      <c r="BM115" s="39"/>
      <c r="BN115" s="39"/>
      <c r="BO115" s="39"/>
      <c r="BP115" s="39"/>
      <c r="BQ115" s="39"/>
      <c r="BR115" s="34"/>
      <c r="BS115" s="39"/>
      <c r="BT115" s="39"/>
      <c r="BU115" s="39"/>
      <c r="BV115" s="39"/>
      <c r="BW115" s="39"/>
      <c r="BX115" s="34"/>
      <c r="BY115" s="39"/>
      <c r="BZ115" s="39"/>
      <c r="CA115" s="39"/>
      <c r="CB115" s="39"/>
      <c r="CC115" s="39"/>
      <c r="CD115" s="34"/>
      <c r="CE115" s="34"/>
      <c r="CF115" s="69">
        <f>IF(CE115=0,"",CE115/$CE$142)</f>
      </c>
      <c r="CG115" s="35"/>
      <c r="CH115" s="39"/>
      <c r="CI115" s="39"/>
      <c r="CJ115" s="39"/>
      <c r="CK115" s="34"/>
      <c r="CL115" s="34"/>
      <c r="CM115" s="39"/>
      <c r="CN115" s="39"/>
      <c r="CO115" s="39"/>
      <c r="CP115" s="34"/>
      <c r="CQ115" s="39"/>
      <c r="CR115" s="39"/>
      <c r="CS115" s="39"/>
      <c r="CT115" s="39"/>
      <c r="CU115" s="39"/>
      <c r="CV115" s="39"/>
      <c r="CW115" s="39"/>
      <c r="CX115" s="39"/>
      <c r="CY115" s="39"/>
      <c r="CZ115" s="39"/>
      <c r="DA115" s="39"/>
      <c r="DB115" s="39"/>
      <c r="DC115" s="39"/>
      <c r="DD115" s="39"/>
      <c r="DE115" s="39"/>
      <c r="DF115" s="39"/>
      <c r="DG115" s="39"/>
      <c r="DH115" s="34"/>
      <c r="DI115" s="34"/>
      <c r="DJ115" s="69">
        <f t="shared" si="96"/>
      </c>
    </row>
    <row r="116" spans="1:114" s="32" customFormat="1" ht="15.75" customHeight="1">
      <c r="A116" s="42"/>
      <c r="B116" s="15" t="s">
        <v>49</v>
      </c>
      <c r="C116" s="1"/>
      <c r="D116" s="41"/>
      <c r="E116" s="41"/>
      <c r="F116" s="41"/>
      <c r="G116" s="41"/>
      <c r="H116" s="41"/>
      <c r="I116" s="41"/>
      <c r="J116" s="41"/>
      <c r="K116" s="41"/>
      <c r="L116" s="41"/>
      <c r="M116" s="41"/>
      <c r="N116" s="41"/>
      <c r="O116" s="36">
        <f>SUM(D116:N116)</f>
        <v>0</v>
      </c>
      <c r="P116" s="36"/>
      <c r="Q116" s="41"/>
      <c r="R116" s="41"/>
      <c r="S116" s="41"/>
      <c r="T116" s="36">
        <f>SUM(Q116:S116)</f>
        <v>0</v>
      </c>
      <c r="U116" s="41"/>
      <c r="V116" s="41"/>
      <c r="W116" s="41"/>
      <c r="X116" s="41"/>
      <c r="Y116" s="41"/>
      <c r="Z116" s="36">
        <f>SUM(U116:Y116)</f>
        <v>0</v>
      </c>
      <c r="AA116" s="36">
        <f>SUM(O116,P116,T116,Z116)</f>
        <v>0</v>
      </c>
      <c r="AB116" s="67">
        <f aca="true" t="shared" si="97" ref="AB116:AB139">IF(AA116=0,"",AA116/$AA$142)</f>
      </c>
      <c r="AC116" s="35"/>
      <c r="AD116" s="41"/>
      <c r="AE116" s="41"/>
      <c r="AF116" s="41"/>
      <c r="AG116" s="41"/>
      <c r="AH116" s="41"/>
      <c r="AI116" s="36">
        <f>SUM(AD116:AH116)</f>
        <v>0</v>
      </c>
      <c r="AJ116" s="41"/>
      <c r="AK116" s="41"/>
      <c r="AL116" s="41"/>
      <c r="AM116" s="41"/>
      <c r="AN116" s="41"/>
      <c r="AO116" s="36">
        <f>SUM(AJ116:AN116)</f>
        <v>0</v>
      </c>
      <c r="AP116" s="41"/>
      <c r="AQ116" s="41"/>
      <c r="AR116" s="41"/>
      <c r="AS116" s="41"/>
      <c r="AT116" s="41"/>
      <c r="AU116" s="36">
        <f>SUM(AP116:AT116)</f>
        <v>0</v>
      </c>
      <c r="AV116" s="41"/>
      <c r="AW116" s="41"/>
      <c r="AX116" s="41"/>
      <c r="AY116" s="41"/>
      <c r="AZ116" s="41"/>
      <c r="BA116" s="36">
        <f>SUM(AV116:AZ116)</f>
        <v>0</v>
      </c>
      <c r="BB116" s="36">
        <f>SUM(AI116,AO116,AU116,BA116)</f>
        <v>0</v>
      </c>
      <c r="BC116" s="67">
        <f aca="true" t="shared" si="98" ref="BC116:BC139">IF(BB116=0,"",BB116/$BB$142)</f>
      </c>
      <c r="BD116" s="35"/>
      <c r="BE116" s="41">
        <v>0.2012</v>
      </c>
      <c r="BF116" s="41">
        <v>0.2012</v>
      </c>
      <c r="BG116" s="41">
        <v>0.2012</v>
      </c>
      <c r="BH116" s="41">
        <v>0.2012</v>
      </c>
      <c r="BI116" s="41">
        <v>0.2012</v>
      </c>
      <c r="BJ116" s="41"/>
      <c r="BK116" s="36">
        <f>SUM(BE116:BJ116)</f>
        <v>1.006</v>
      </c>
      <c r="BL116" s="41"/>
      <c r="BM116" s="41"/>
      <c r="BN116" s="41"/>
      <c r="BO116" s="41"/>
      <c r="BP116" s="41"/>
      <c r="BQ116" s="41"/>
      <c r="BR116" s="36">
        <f>SUM(BL116:BQ116)</f>
        <v>0</v>
      </c>
      <c r="BS116" s="41"/>
      <c r="BT116" s="41"/>
      <c r="BU116" s="41"/>
      <c r="BV116" s="41"/>
      <c r="BW116" s="41"/>
      <c r="BX116" s="36">
        <f>SUM(BS116:BW116)</f>
        <v>0</v>
      </c>
      <c r="BY116" s="41"/>
      <c r="BZ116" s="41"/>
      <c r="CA116" s="41"/>
      <c r="CB116" s="41"/>
      <c r="CC116" s="41"/>
      <c r="CD116" s="36">
        <f>SUM(BY116:CC116)</f>
        <v>0</v>
      </c>
      <c r="CE116" s="36">
        <f>SUM(BK116,BR116,BX116,CD116)</f>
        <v>1.006</v>
      </c>
      <c r="CF116" s="67">
        <f aca="true" t="shared" si="99" ref="CF116:CF138">IF(CE116=0,"",CE116/($CE$142-$CE$140))</f>
        <v>0.00011076005467973724</v>
      </c>
      <c r="CG116" s="35"/>
      <c r="CH116" s="41"/>
      <c r="CI116" s="41"/>
      <c r="CJ116" s="41"/>
      <c r="CK116" s="36">
        <f>SUM(CH116:CJ116)</f>
        <v>0</v>
      </c>
      <c r="CL116" s="36"/>
      <c r="CM116" s="41"/>
      <c r="CN116" s="41"/>
      <c r="CO116" s="41"/>
      <c r="CP116" s="36">
        <f>SUM(CM116:CO116)</f>
        <v>0</v>
      </c>
      <c r="CQ116" s="41"/>
      <c r="CR116" s="41"/>
      <c r="CS116" s="41"/>
      <c r="CT116" s="41"/>
      <c r="CU116" s="41"/>
      <c r="CV116" s="41"/>
      <c r="CW116" s="41"/>
      <c r="CX116" s="41"/>
      <c r="CY116" s="41"/>
      <c r="CZ116" s="41"/>
      <c r="DA116" s="41"/>
      <c r="DB116" s="41"/>
      <c r="DC116" s="41"/>
      <c r="DD116" s="41"/>
      <c r="DE116" s="41"/>
      <c r="DF116" s="41"/>
      <c r="DG116" s="41"/>
      <c r="DH116" s="36">
        <f>SUM(CQ116:DG116)</f>
        <v>0</v>
      </c>
      <c r="DI116" s="36">
        <f>SUM(CK116,CL116,CP116,DH116)</f>
        <v>0</v>
      </c>
      <c r="DJ116" s="67">
        <f t="shared" si="96"/>
      </c>
    </row>
    <row r="117" spans="1:115" ht="15.75" customHeight="1">
      <c r="A117" s="42">
        <v>12</v>
      </c>
      <c r="B117" s="15" t="s">
        <v>50</v>
      </c>
      <c r="C117" s="1"/>
      <c r="D117" s="41">
        <v>325</v>
      </c>
      <c r="E117" s="41">
        <v>425</v>
      </c>
      <c r="F117" s="41"/>
      <c r="G117" s="41">
        <v>3.5</v>
      </c>
      <c r="H117" s="41">
        <v>5</v>
      </c>
      <c r="I117" s="41">
        <v>154.338</v>
      </c>
      <c r="J117" s="41"/>
      <c r="K117" s="41">
        <v>75</v>
      </c>
      <c r="L117" s="41">
        <v>75</v>
      </c>
      <c r="M117" s="41">
        <v>75</v>
      </c>
      <c r="N117" s="41">
        <v>75</v>
      </c>
      <c r="O117" s="36">
        <f>SUM(D117:N117)</f>
        <v>1212.838</v>
      </c>
      <c r="P117" s="36"/>
      <c r="Q117" s="41"/>
      <c r="R117" s="41">
        <v>0</v>
      </c>
      <c r="S117" s="41">
        <v>2.556803960434265</v>
      </c>
      <c r="T117" s="36">
        <f>SUM(Q117:S117)</f>
        <v>2.556803960434265</v>
      </c>
      <c r="U117" s="41"/>
      <c r="V117" s="41"/>
      <c r="W117" s="41"/>
      <c r="X117" s="41"/>
      <c r="Y117" s="41"/>
      <c r="Z117" s="36">
        <f>SUM(U117:Y117)</f>
        <v>0</v>
      </c>
      <c r="AA117" s="36">
        <f>SUM(O117,P117,T117,Z117)</f>
        <v>1215.3948039604343</v>
      </c>
      <c r="AB117" s="67">
        <f t="shared" si="97"/>
        <v>0.23436790572148966</v>
      </c>
      <c r="AC117" s="35"/>
      <c r="AD117" s="41">
        <v>214.1</v>
      </c>
      <c r="AE117" s="41">
        <v>268.8</v>
      </c>
      <c r="AF117" s="41">
        <v>283.1</v>
      </c>
      <c r="AG117" s="41">
        <v>225.6</v>
      </c>
      <c r="AH117" s="41">
        <v>245</v>
      </c>
      <c r="AI117" s="36">
        <f>SUM(AD117:AH117)</f>
        <v>1236.6</v>
      </c>
      <c r="AJ117" s="41">
        <v>49.99999989999999</v>
      </c>
      <c r="AK117" s="41"/>
      <c r="AL117" s="41"/>
      <c r="AM117" s="41"/>
      <c r="AN117" s="41"/>
      <c r="AO117" s="36">
        <f>SUM(AJ117:AN117)</f>
        <v>49.99999989999999</v>
      </c>
      <c r="AP117" s="41">
        <v>7.552302050113764</v>
      </c>
      <c r="AQ117" s="41">
        <v>14.706663087101028</v>
      </c>
      <c r="AR117" s="41">
        <v>13.380003007896082</v>
      </c>
      <c r="AS117" s="41">
        <v>4.634379727989987</v>
      </c>
      <c r="AT117" s="41">
        <v>0.7872601487639415</v>
      </c>
      <c r="AU117" s="36">
        <f>SUM(AP117:AT117)</f>
        <v>41.0606080218648</v>
      </c>
      <c r="AV117" s="41"/>
      <c r="AW117" s="41"/>
      <c r="AX117" s="41"/>
      <c r="AY117" s="41"/>
      <c r="AZ117" s="41"/>
      <c r="BA117" s="36">
        <f>SUM(AV117:AZ117)</f>
        <v>0</v>
      </c>
      <c r="BB117" s="36">
        <f>SUM(AI117,AO117,AU117,BA117)</f>
        <v>1327.6606079218645</v>
      </c>
      <c r="BC117" s="67">
        <f t="shared" si="98"/>
        <v>0.18974502785824068</v>
      </c>
      <c r="BD117" s="35"/>
      <c r="BE117" s="41">
        <v>260</v>
      </c>
      <c r="BF117" s="41">
        <v>300</v>
      </c>
      <c r="BG117" s="41">
        <v>325</v>
      </c>
      <c r="BH117" s="41">
        <v>300</v>
      </c>
      <c r="BI117" s="41">
        <v>290</v>
      </c>
      <c r="BJ117" s="41">
        <v>0</v>
      </c>
      <c r="BK117" s="36">
        <f>SUM(BE117:BJ117)</f>
        <v>1475</v>
      </c>
      <c r="BL117" s="41">
        <v>20.000000000000004</v>
      </c>
      <c r="BM117" s="41">
        <v>20.00000000000001</v>
      </c>
      <c r="BN117" s="41">
        <v>14.999999999999996</v>
      </c>
      <c r="BO117" s="41">
        <v>15</v>
      </c>
      <c r="BP117" s="41">
        <v>5</v>
      </c>
      <c r="BQ117" s="41"/>
      <c r="BR117" s="36">
        <f>SUM(BL117:BQ117)</f>
        <v>75.00000000000001</v>
      </c>
      <c r="BS117" s="41">
        <v>0.8118881668998128</v>
      </c>
      <c r="BT117" s="41">
        <v>0</v>
      </c>
      <c r="BU117" s="41">
        <v>0</v>
      </c>
      <c r="BV117" s="41">
        <v>0</v>
      </c>
      <c r="BW117" s="41">
        <v>5.57069985080112</v>
      </c>
      <c r="BX117" s="36">
        <f>SUM(BS117:BW117)</f>
        <v>6.382588017700932</v>
      </c>
      <c r="BY117" s="41"/>
      <c r="BZ117" s="41"/>
      <c r="CA117" s="41"/>
      <c r="CB117" s="41"/>
      <c r="CC117" s="41"/>
      <c r="CD117" s="36">
        <f>SUM(BY117:CC117)</f>
        <v>0</v>
      </c>
      <c r="CE117" s="36">
        <f>SUM(BK117,BR117,BX117,CD117)</f>
        <v>1556.382588017701</v>
      </c>
      <c r="CF117" s="67">
        <f t="shared" si="99"/>
        <v>0.17135687927577686</v>
      </c>
      <c r="CG117" s="35"/>
      <c r="CH117" s="41"/>
      <c r="CI117" s="41"/>
      <c r="CJ117" s="41"/>
      <c r="CK117" s="36">
        <f>SUM(CH117:CJ117)</f>
        <v>0</v>
      </c>
      <c r="CL117" s="36"/>
      <c r="CM117" s="41">
        <v>0</v>
      </c>
      <c r="CN117" s="41">
        <v>0</v>
      </c>
      <c r="CO117" s="41">
        <v>0</v>
      </c>
      <c r="CP117" s="36">
        <f>SUM(CM117:CO117)</f>
        <v>0</v>
      </c>
      <c r="CQ117" s="41"/>
      <c r="CR117" s="41"/>
      <c r="CS117" s="41"/>
      <c r="CT117" s="41"/>
      <c r="CU117" s="41"/>
      <c r="CV117" s="41"/>
      <c r="CW117" s="41"/>
      <c r="CX117" s="41"/>
      <c r="CY117" s="41"/>
      <c r="CZ117" s="41"/>
      <c r="DA117" s="41"/>
      <c r="DB117" s="41"/>
      <c r="DC117" s="41"/>
      <c r="DD117" s="41"/>
      <c r="DE117" s="41"/>
      <c r="DF117" s="41"/>
      <c r="DG117" s="41"/>
      <c r="DH117" s="36">
        <f>SUM(CQ117:DG117)</f>
        <v>0</v>
      </c>
      <c r="DI117" s="36">
        <f>SUM(CK117,CL117,CP117,DH117)</f>
        <v>0</v>
      </c>
      <c r="DJ117" s="67">
        <f t="shared" si="96"/>
      </c>
      <c r="DK117" s="32"/>
    </row>
    <row r="118" spans="1:115" s="10" customFormat="1" ht="30" customHeight="1">
      <c r="A118" s="42"/>
      <c r="B118" s="15" t="s">
        <v>51</v>
      </c>
      <c r="C118" s="1"/>
      <c r="D118" s="41"/>
      <c r="E118" s="41"/>
      <c r="F118" s="41"/>
      <c r="G118" s="41"/>
      <c r="H118" s="41"/>
      <c r="I118" s="41"/>
      <c r="J118" s="41"/>
      <c r="K118" s="41"/>
      <c r="L118" s="41"/>
      <c r="M118" s="41"/>
      <c r="N118" s="41"/>
      <c r="O118" s="36">
        <f>SUM(D118:N118)</f>
        <v>0</v>
      </c>
      <c r="P118" s="36"/>
      <c r="Q118" s="41"/>
      <c r="R118" s="41"/>
      <c r="S118" s="41"/>
      <c r="T118" s="36">
        <f>SUM(Q118:S118)</f>
        <v>0</v>
      </c>
      <c r="U118" s="41"/>
      <c r="V118" s="41"/>
      <c r="W118" s="41"/>
      <c r="X118" s="41"/>
      <c r="Y118" s="41"/>
      <c r="Z118" s="36">
        <f>SUM(U118:Y118)</f>
        <v>0</v>
      </c>
      <c r="AA118" s="36">
        <f>SUM(O118,P118,T118,Z118)</f>
        <v>0</v>
      </c>
      <c r="AB118" s="67">
        <f t="shared" si="97"/>
      </c>
      <c r="AC118" s="35"/>
      <c r="AD118" s="41">
        <v>14.0776075</v>
      </c>
      <c r="AE118" s="41">
        <v>8.8254855</v>
      </c>
      <c r="AF118" s="41">
        <v>10.096907</v>
      </c>
      <c r="AG118" s="41"/>
      <c r="AH118" s="41"/>
      <c r="AI118" s="36">
        <f>SUM(AD118:AH118)</f>
        <v>33</v>
      </c>
      <c r="AJ118" s="41"/>
      <c r="AK118" s="41"/>
      <c r="AL118" s="41"/>
      <c r="AM118" s="41"/>
      <c r="AN118" s="41"/>
      <c r="AO118" s="36">
        <f>SUM(AJ118:AN118)</f>
        <v>0</v>
      </c>
      <c r="AP118" s="41"/>
      <c r="AQ118" s="41"/>
      <c r="AR118" s="41"/>
      <c r="AS118" s="41"/>
      <c r="AT118" s="41"/>
      <c r="AU118" s="36">
        <f>SUM(AP118:AT118)</f>
        <v>0</v>
      </c>
      <c r="AV118" s="41"/>
      <c r="AW118" s="41"/>
      <c r="AX118" s="41"/>
      <c r="AY118" s="41"/>
      <c r="AZ118" s="41"/>
      <c r="BA118" s="36">
        <f>SUM(AV118:AZ118)</f>
        <v>0</v>
      </c>
      <c r="BB118" s="36">
        <f>SUM(AI118,AO118,AU118,BA118)</f>
        <v>33</v>
      </c>
      <c r="BC118" s="67">
        <f t="shared" si="98"/>
        <v>0.004716254953984783</v>
      </c>
      <c r="BD118" s="35"/>
      <c r="BE118" s="41"/>
      <c r="BF118" s="41">
        <v>5</v>
      </c>
      <c r="BG118" s="41"/>
      <c r="BH118" s="41"/>
      <c r="BI118" s="41"/>
      <c r="BJ118" s="41"/>
      <c r="BK118" s="36">
        <f>SUM(BE118:BJ118)</f>
        <v>5</v>
      </c>
      <c r="BL118" s="41"/>
      <c r="BM118" s="41"/>
      <c r="BN118" s="41"/>
      <c r="BO118" s="41"/>
      <c r="BP118" s="41"/>
      <c r="BQ118" s="41"/>
      <c r="BR118" s="36">
        <f>SUM(BL118:BQ118)</f>
        <v>0</v>
      </c>
      <c r="BS118" s="41"/>
      <c r="BT118" s="41"/>
      <c r="BU118" s="41"/>
      <c r="BV118" s="41"/>
      <c r="BW118" s="41"/>
      <c r="BX118" s="36">
        <f>SUM(BS118:BW118)</f>
        <v>0</v>
      </c>
      <c r="BY118" s="41"/>
      <c r="BZ118" s="41"/>
      <c r="CA118" s="41"/>
      <c r="CB118" s="41"/>
      <c r="CC118" s="41"/>
      <c r="CD118" s="36">
        <f>SUM(BY118:CC118)</f>
        <v>0</v>
      </c>
      <c r="CE118" s="36">
        <f>SUM(BK118,BR118,BX118,CD118)</f>
        <v>5</v>
      </c>
      <c r="CF118" s="67">
        <f t="shared" si="99"/>
        <v>0.0005504972896607219</v>
      </c>
      <c r="CG118" s="35"/>
      <c r="CH118" s="41"/>
      <c r="CI118" s="41"/>
      <c r="CJ118" s="41"/>
      <c r="CK118" s="36">
        <f>SUM(CH118:CJ118)</f>
        <v>0</v>
      </c>
      <c r="CL118" s="36"/>
      <c r="CM118" s="41"/>
      <c r="CN118" s="41"/>
      <c r="CO118" s="41"/>
      <c r="CP118" s="36">
        <f>SUM(CM118:CO118)</f>
        <v>0</v>
      </c>
      <c r="CQ118" s="41"/>
      <c r="CR118" s="41"/>
      <c r="CS118" s="41"/>
      <c r="CT118" s="41"/>
      <c r="CU118" s="41"/>
      <c r="CV118" s="41"/>
      <c r="CW118" s="41"/>
      <c r="CX118" s="41"/>
      <c r="CY118" s="41"/>
      <c r="CZ118" s="41"/>
      <c r="DA118" s="41"/>
      <c r="DB118" s="41"/>
      <c r="DC118" s="41"/>
      <c r="DD118" s="41"/>
      <c r="DE118" s="41"/>
      <c r="DF118" s="41"/>
      <c r="DG118" s="41"/>
      <c r="DH118" s="36">
        <f>SUM(CQ118:DG118)</f>
        <v>0</v>
      </c>
      <c r="DI118" s="36">
        <f>SUM(CK118,CL118,CP118,DH118)</f>
        <v>0</v>
      </c>
      <c r="DJ118" s="67">
        <f t="shared" si="96"/>
      </c>
      <c r="DK118" s="32"/>
    </row>
    <row r="119" spans="2:114" s="32" customFormat="1" ht="19.5" customHeight="1">
      <c r="B119" s="62" t="s">
        <v>52</v>
      </c>
      <c r="C119" s="1"/>
      <c r="D119" s="55">
        <f aca="true" t="shared" si="100" ref="D119:AA119">SUM(D116:D118)</f>
        <v>325</v>
      </c>
      <c r="E119" s="55">
        <f t="shared" si="100"/>
        <v>425</v>
      </c>
      <c r="F119" s="55">
        <f t="shared" si="100"/>
        <v>0</v>
      </c>
      <c r="G119" s="55">
        <f t="shared" si="100"/>
        <v>3.5</v>
      </c>
      <c r="H119" s="55">
        <f t="shared" si="100"/>
        <v>5</v>
      </c>
      <c r="I119" s="55">
        <f t="shared" si="100"/>
        <v>154.338</v>
      </c>
      <c r="J119" s="55">
        <f t="shared" si="100"/>
        <v>0</v>
      </c>
      <c r="K119" s="55">
        <f t="shared" si="100"/>
        <v>75</v>
      </c>
      <c r="L119" s="55">
        <f t="shared" si="100"/>
        <v>75</v>
      </c>
      <c r="M119" s="55">
        <f t="shared" si="100"/>
        <v>75</v>
      </c>
      <c r="N119" s="55">
        <f t="shared" si="100"/>
        <v>75</v>
      </c>
      <c r="O119" s="56">
        <f t="shared" si="100"/>
        <v>1212.838</v>
      </c>
      <c r="P119" s="56">
        <f t="shared" si="100"/>
        <v>0</v>
      </c>
      <c r="Q119" s="55">
        <f t="shared" si="100"/>
        <v>0</v>
      </c>
      <c r="R119" s="55">
        <f t="shared" si="100"/>
        <v>0</v>
      </c>
      <c r="S119" s="55">
        <f t="shared" si="100"/>
        <v>2.556803960434265</v>
      </c>
      <c r="T119" s="56">
        <f t="shared" si="100"/>
        <v>2.556803960434265</v>
      </c>
      <c r="U119" s="55">
        <f t="shared" si="100"/>
        <v>0</v>
      </c>
      <c r="V119" s="55">
        <f t="shared" si="100"/>
        <v>0</v>
      </c>
      <c r="W119" s="55">
        <f t="shared" si="100"/>
        <v>0</v>
      </c>
      <c r="X119" s="55">
        <f t="shared" si="100"/>
        <v>0</v>
      </c>
      <c r="Y119" s="55">
        <f t="shared" si="100"/>
        <v>0</v>
      </c>
      <c r="Z119" s="56">
        <f t="shared" si="100"/>
        <v>0</v>
      </c>
      <c r="AA119" s="56">
        <f t="shared" si="100"/>
        <v>1215.3948039604343</v>
      </c>
      <c r="AB119" s="70">
        <f t="shared" si="97"/>
        <v>0.23436790572148966</v>
      </c>
      <c r="AC119" s="35"/>
      <c r="AD119" s="55">
        <f aca="true" t="shared" si="101" ref="AD119:BB119">SUM(AD116:AD118)</f>
        <v>228.1776075</v>
      </c>
      <c r="AE119" s="55">
        <f t="shared" si="101"/>
        <v>277.6254855</v>
      </c>
      <c r="AF119" s="55">
        <f t="shared" si="101"/>
        <v>293.196907</v>
      </c>
      <c r="AG119" s="55">
        <f t="shared" si="101"/>
        <v>225.6</v>
      </c>
      <c r="AH119" s="55">
        <f t="shared" si="101"/>
        <v>245</v>
      </c>
      <c r="AI119" s="56">
        <f t="shared" si="101"/>
        <v>1269.6</v>
      </c>
      <c r="AJ119" s="55">
        <f t="shared" si="101"/>
        <v>49.99999989999999</v>
      </c>
      <c r="AK119" s="55">
        <f t="shared" si="101"/>
        <v>0</v>
      </c>
      <c r="AL119" s="55">
        <f t="shared" si="101"/>
        <v>0</v>
      </c>
      <c r="AM119" s="55">
        <f t="shared" si="101"/>
        <v>0</v>
      </c>
      <c r="AN119" s="55">
        <f t="shared" si="101"/>
        <v>0</v>
      </c>
      <c r="AO119" s="56">
        <f t="shared" si="101"/>
        <v>49.99999989999999</v>
      </c>
      <c r="AP119" s="55">
        <f t="shared" si="101"/>
        <v>7.552302050113764</v>
      </c>
      <c r="AQ119" s="55">
        <f t="shared" si="101"/>
        <v>14.706663087101028</v>
      </c>
      <c r="AR119" s="55">
        <f t="shared" si="101"/>
        <v>13.380003007896082</v>
      </c>
      <c r="AS119" s="55">
        <f t="shared" si="101"/>
        <v>4.634379727989987</v>
      </c>
      <c r="AT119" s="55">
        <f t="shared" si="101"/>
        <v>0.7872601487639415</v>
      </c>
      <c r="AU119" s="56">
        <f t="shared" si="101"/>
        <v>41.0606080218648</v>
      </c>
      <c r="AV119" s="55">
        <f t="shared" si="101"/>
        <v>0</v>
      </c>
      <c r="AW119" s="55">
        <f t="shared" si="101"/>
        <v>0</v>
      </c>
      <c r="AX119" s="55">
        <f t="shared" si="101"/>
        <v>0</v>
      </c>
      <c r="AY119" s="55">
        <f t="shared" si="101"/>
        <v>0</v>
      </c>
      <c r="AZ119" s="55">
        <f t="shared" si="101"/>
        <v>0</v>
      </c>
      <c r="BA119" s="56">
        <f t="shared" si="101"/>
        <v>0</v>
      </c>
      <c r="BB119" s="56">
        <f t="shared" si="101"/>
        <v>1360.6606079218645</v>
      </c>
      <c r="BC119" s="70">
        <f t="shared" si="98"/>
        <v>0.19446128281222547</v>
      </c>
      <c r="BD119" s="35"/>
      <c r="BE119" s="55">
        <f aca="true" t="shared" si="102" ref="BE119:CE119">SUM(BE116:BE118)</f>
        <v>260.2012</v>
      </c>
      <c r="BF119" s="55">
        <f t="shared" si="102"/>
        <v>305.2012</v>
      </c>
      <c r="BG119" s="55">
        <f t="shared" si="102"/>
        <v>325.2012</v>
      </c>
      <c r="BH119" s="55">
        <f t="shared" si="102"/>
        <v>300.2012</v>
      </c>
      <c r="BI119" s="55">
        <f t="shared" si="102"/>
        <v>290.2012</v>
      </c>
      <c r="BJ119" s="55">
        <f t="shared" si="102"/>
        <v>0</v>
      </c>
      <c r="BK119" s="56">
        <f t="shared" si="102"/>
        <v>1481.006</v>
      </c>
      <c r="BL119" s="55">
        <f t="shared" si="102"/>
        <v>20.000000000000004</v>
      </c>
      <c r="BM119" s="55">
        <f t="shared" si="102"/>
        <v>20.00000000000001</v>
      </c>
      <c r="BN119" s="55">
        <f t="shared" si="102"/>
        <v>14.999999999999996</v>
      </c>
      <c r="BO119" s="55">
        <f t="shared" si="102"/>
        <v>15</v>
      </c>
      <c r="BP119" s="55">
        <f t="shared" si="102"/>
        <v>5</v>
      </c>
      <c r="BQ119" s="55">
        <f t="shared" si="102"/>
        <v>0</v>
      </c>
      <c r="BR119" s="56">
        <f t="shared" si="102"/>
        <v>75.00000000000001</v>
      </c>
      <c r="BS119" s="55">
        <f t="shared" si="102"/>
        <v>0.8118881668998128</v>
      </c>
      <c r="BT119" s="55">
        <f t="shared" si="102"/>
        <v>0</v>
      </c>
      <c r="BU119" s="55">
        <f t="shared" si="102"/>
        <v>0</v>
      </c>
      <c r="BV119" s="55">
        <f t="shared" si="102"/>
        <v>0</v>
      </c>
      <c r="BW119" s="55">
        <f t="shared" si="102"/>
        <v>5.57069985080112</v>
      </c>
      <c r="BX119" s="56">
        <f t="shared" si="102"/>
        <v>6.382588017700932</v>
      </c>
      <c r="BY119" s="55">
        <f t="shared" si="102"/>
        <v>0</v>
      </c>
      <c r="BZ119" s="55">
        <f t="shared" si="102"/>
        <v>0</v>
      </c>
      <c r="CA119" s="55">
        <f t="shared" si="102"/>
        <v>0</v>
      </c>
      <c r="CB119" s="55">
        <f t="shared" si="102"/>
        <v>0</v>
      </c>
      <c r="CC119" s="55">
        <f t="shared" si="102"/>
        <v>0</v>
      </c>
      <c r="CD119" s="56">
        <f t="shared" si="102"/>
        <v>0</v>
      </c>
      <c r="CE119" s="56">
        <f t="shared" si="102"/>
        <v>1562.388588017701</v>
      </c>
      <c r="CF119" s="173">
        <f t="shared" si="99"/>
        <v>0.17201813662011733</v>
      </c>
      <c r="CG119" s="35"/>
      <c r="CH119" s="55">
        <f aca="true" t="shared" si="103" ref="CH119:DI119">SUM(CH116:CH118)</f>
        <v>0</v>
      </c>
      <c r="CI119" s="55">
        <f>SUM(CI116:CI118)</f>
        <v>0</v>
      </c>
      <c r="CJ119" s="55">
        <f>SUM(CJ116:CJ118)</f>
        <v>0</v>
      </c>
      <c r="CK119" s="56">
        <f t="shared" si="103"/>
        <v>0</v>
      </c>
      <c r="CL119" s="56">
        <f t="shared" si="103"/>
        <v>0</v>
      </c>
      <c r="CM119" s="55">
        <f t="shared" si="103"/>
        <v>0</v>
      </c>
      <c r="CN119" s="55">
        <f t="shared" si="103"/>
        <v>0</v>
      </c>
      <c r="CO119" s="55">
        <f t="shared" si="103"/>
        <v>0</v>
      </c>
      <c r="CP119" s="56">
        <f t="shared" si="103"/>
        <v>0</v>
      </c>
      <c r="CQ119" s="55">
        <f t="shared" si="103"/>
        <v>0</v>
      </c>
      <c r="CR119" s="55">
        <f t="shared" si="103"/>
        <v>0</v>
      </c>
      <c r="CS119" s="55">
        <f t="shared" si="103"/>
        <v>0</v>
      </c>
      <c r="CT119" s="55">
        <f t="shared" si="103"/>
        <v>0</v>
      </c>
      <c r="CU119" s="55">
        <f t="shared" si="103"/>
        <v>0</v>
      </c>
      <c r="CV119" s="55">
        <f t="shared" si="103"/>
        <v>0</v>
      </c>
      <c r="CW119" s="55">
        <f t="shared" si="103"/>
        <v>0</v>
      </c>
      <c r="CX119" s="55">
        <f t="shared" si="103"/>
        <v>0</v>
      </c>
      <c r="CY119" s="55">
        <f t="shared" si="103"/>
        <v>0</v>
      </c>
      <c r="CZ119" s="55">
        <f t="shared" si="103"/>
        <v>0</v>
      </c>
      <c r="DA119" s="55">
        <f t="shared" si="103"/>
        <v>0</v>
      </c>
      <c r="DB119" s="55">
        <f t="shared" si="103"/>
        <v>0</v>
      </c>
      <c r="DC119" s="55">
        <f t="shared" si="103"/>
        <v>0</v>
      </c>
      <c r="DD119" s="55">
        <f t="shared" si="103"/>
        <v>0</v>
      </c>
      <c r="DE119" s="55">
        <f t="shared" si="103"/>
        <v>0</v>
      </c>
      <c r="DF119" s="55">
        <f t="shared" si="103"/>
        <v>0</v>
      </c>
      <c r="DG119" s="55">
        <f t="shared" si="103"/>
        <v>0</v>
      </c>
      <c r="DH119" s="56">
        <f t="shared" si="103"/>
        <v>0</v>
      </c>
      <c r="DI119" s="56">
        <f t="shared" si="103"/>
        <v>0</v>
      </c>
      <c r="DJ119" s="70">
        <f t="shared" si="96"/>
      </c>
    </row>
    <row r="120" spans="1:114" s="32" customFormat="1" ht="15.75" customHeight="1">
      <c r="A120" s="42"/>
      <c r="B120" s="15" t="s">
        <v>151</v>
      </c>
      <c r="C120" s="1"/>
      <c r="D120" s="41"/>
      <c r="E120" s="41"/>
      <c r="F120" s="41"/>
      <c r="G120" s="41"/>
      <c r="H120" s="41"/>
      <c r="I120" s="41"/>
      <c r="J120" s="41"/>
      <c r="K120" s="41"/>
      <c r="L120" s="41"/>
      <c r="M120" s="41"/>
      <c r="N120" s="41"/>
      <c r="O120" s="36">
        <f>SUM(D120:N120)</f>
        <v>0</v>
      </c>
      <c r="P120" s="36"/>
      <c r="Q120" s="41"/>
      <c r="R120" s="41"/>
      <c r="S120" s="41"/>
      <c r="T120" s="36">
        <f>SUM(Q120:S120)</f>
        <v>0</v>
      </c>
      <c r="U120" s="41"/>
      <c r="V120" s="41"/>
      <c r="W120" s="41"/>
      <c r="X120" s="41"/>
      <c r="Y120" s="41"/>
      <c r="Z120" s="36">
        <f>SUM(U120:Y120)</f>
        <v>0</v>
      </c>
      <c r="AA120" s="36">
        <f>SUM(O120,P120,T120,Z120)</f>
        <v>0</v>
      </c>
      <c r="AB120" s="69">
        <f t="shared" si="97"/>
      </c>
      <c r="AC120" s="35"/>
      <c r="AD120" s="41"/>
      <c r="AE120" s="41"/>
      <c r="AF120" s="41"/>
      <c r="AG120" s="41"/>
      <c r="AH120" s="41"/>
      <c r="AI120" s="36">
        <f>SUM(AD120:AH120)</f>
        <v>0</v>
      </c>
      <c r="AJ120" s="41"/>
      <c r="AK120" s="41"/>
      <c r="AL120" s="41"/>
      <c r="AM120" s="41"/>
      <c r="AN120" s="41"/>
      <c r="AO120" s="36">
        <f>SUM(AJ120:AN120)</f>
        <v>0</v>
      </c>
      <c r="AP120" s="41"/>
      <c r="AQ120" s="41"/>
      <c r="AR120" s="41"/>
      <c r="AS120" s="41"/>
      <c r="AT120" s="41"/>
      <c r="AU120" s="36">
        <f>SUM(AP120:AT120)</f>
        <v>0</v>
      </c>
      <c r="AV120" s="41"/>
      <c r="AW120" s="41"/>
      <c r="AX120" s="41"/>
      <c r="AY120" s="41"/>
      <c r="AZ120" s="41"/>
      <c r="BA120" s="36">
        <f>SUM(AV120:AZ120)</f>
        <v>0</v>
      </c>
      <c r="BB120" s="36">
        <f>SUM(AI120,AO120,AU120,BA120)</f>
        <v>0</v>
      </c>
      <c r="BC120" s="69">
        <f t="shared" si="98"/>
      </c>
      <c r="BD120" s="35"/>
      <c r="BE120" s="41"/>
      <c r="BF120" s="41"/>
      <c r="BG120" s="41"/>
      <c r="BH120" s="41">
        <v>0.7</v>
      </c>
      <c r="BI120" s="41">
        <v>0.35</v>
      </c>
      <c r="BJ120" s="41"/>
      <c r="BK120" s="36">
        <f>SUM(BE120:BJ120)</f>
        <v>1.0499999999999998</v>
      </c>
      <c r="BL120" s="41"/>
      <c r="BM120" s="41"/>
      <c r="BN120" s="41"/>
      <c r="BO120" s="41"/>
      <c r="BP120" s="41"/>
      <c r="BQ120" s="41"/>
      <c r="BR120" s="36">
        <f>SUM(BL120:BQ120)</f>
        <v>0</v>
      </c>
      <c r="BS120" s="41"/>
      <c r="BT120" s="41"/>
      <c r="BU120" s="41"/>
      <c r="BV120" s="41"/>
      <c r="BW120" s="41"/>
      <c r="BX120" s="36">
        <f>SUM(BS120:BW120)</f>
        <v>0</v>
      </c>
      <c r="BY120" s="41"/>
      <c r="BZ120" s="41"/>
      <c r="CA120" s="41"/>
      <c r="CB120" s="41"/>
      <c r="CC120" s="41"/>
      <c r="CD120" s="36">
        <f>SUM(BY120:CC120)</f>
        <v>0</v>
      </c>
      <c r="CE120" s="36">
        <f>SUM(BK120,BR120,BX120,CD120)</f>
        <v>1.0499999999999998</v>
      </c>
      <c r="CF120" s="69">
        <f t="shared" si="99"/>
        <v>0.00011560443082875157</v>
      </c>
      <c r="CG120" s="35"/>
      <c r="CH120" s="41"/>
      <c r="CI120" s="41"/>
      <c r="CJ120" s="41"/>
      <c r="CK120" s="36">
        <f>SUM(CH120:CJ120)</f>
        <v>0</v>
      </c>
      <c r="CL120" s="36"/>
      <c r="CM120" s="41"/>
      <c r="CN120" s="41"/>
      <c r="CO120" s="41"/>
      <c r="CP120" s="36">
        <f>SUM(CM120:CO120)</f>
        <v>0</v>
      </c>
      <c r="CQ120" s="41"/>
      <c r="CR120" s="41"/>
      <c r="CS120" s="41"/>
      <c r="CT120" s="41"/>
      <c r="CU120" s="41"/>
      <c r="CV120" s="41"/>
      <c r="CW120" s="41"/>
      <c r="CX120" s="41"/>
      <c r="CY120" s="41"/>
      <c r="CZ120" s="41"/>
      <c r="DA120" s="41"/>
      <c r="DB120" s="41"/>
      <c r="DC120" s="41"/>
      <c r="DD120" s="41"/>
      <c r="DE120" s="41"/>
      <c r="DF120" s="41"/>
      <c r="DG120" s="41"/>
      <c r="DH120" s="36">
        <f>SUM(CQ120:DG120)</f>
        <v>0</v>
      </c>
      <c r="DI120" s="36">
        <f>SUM(CK120,CL120,CP120,DH120)</f>
        <v>0</v>
      </c>
      <c r="DJ120" s="69">
        <f t="shared" si="96"/>
      </c>
    </row>
    <row r="121" spans="1:114" s="32" customFormat="1" ht="15.75" customHeight="1">
      <c r="A121" s="42">
        <v>13</v>
      </c>
      <c r="B121" s="15" t="s">
        <v>53</v>
      </c>
      <c r="C121" s="1"/>
      <c r="D121" s="41"/>
      <c r="E121" s="41"/>
      <c r="F121" s="41"/>
      <c r="G121" s="41"/>
      <c r="H121" s="41"/>
      <c r="I121" s="41"/>
      <c r="J121" s="41"/>
      <c r="K121" s="41"/>
      <c r="L121" s="41"/>
      <c r="M121" s="41"/>
      <c r="N121" s="41"/>
      <c r="O121" s="36">
        <f>SUM(D121:N121)</f>
        <v>0</v>
      </c>
      <c r="P121" s="36"/>
      <c r="Q121" s="41"/>
      <c r="R121" s="41"/>
      <c r="S121" s="41"/>
      <c r="T121" s="36">
        <f>SUM(Q121:S121)</f>
        <v>0</v>
      </c>
      <c r="U121" s="41"/>
      <c r="V121" s="41"/>
      <c r="W121" s="41"/>
      <c r="X121" s="41"/>
      <c r="Y121" s="41"/>
      <c r="Z121" s="36">
        <f>SUM(U121:Y121)</f>
        <v>0</v>
      </c>
      <c r="AA121" s="36">
        <f>SUM(O121,P121,T121,Z121)</f>
        <v>0</v>
      </c>
      <c r="AB121" s="69">
        <f t="shared" si="97"/>
      </c>
      <c r="AC121" s="35"/>
      <c r="AD121" s="41"/>
      <c r="AE121" s="41"/>
      <c r="AF121" s="41"/>
      <c r="AG121" s="41"/>
      <c r="AH121" s="41"/>
      <c r="AI121" s="36">
        <f>SUM(AD121:AH121)</f>
        <v>0</v>
      </c>
      <c r="AJ121" s="41"/>
      <c r="AK121" s="41"/>
      <c r="AL121" s="41"/>
      <c r="AM121" s="41"/>
      <c r="AN121" s="41"/>
      <c r="AO121" s="36">
        <f>SUM(AJ121:AN121)</f>
        <v>0</v>
      </c>
      <c r="AP121" s="41"/>
      <c r="AQ121" s="41"/>
      <c r="AR121" s="41"/>
      <c r="AS121" s="41"/>
      <c r="AT121" s="41"/>
      <c r="AU121" s="36">
        <f>SUM(AP121:AT121)</f>
        <v>0</v>
      </c>
      <c r="AV121" s="41"/>
      <c r="AW121" s="41"/>
      <c r="AX121" s="41"/>
      <c r="AY121" s="41"/>
      <c r="AZ121" s="41"/>
      <c r="BA121" s="36">
        <f>SUM(AV121:AZ121)</f>
        <v>0</v>
      </c>
      <c r="BB121" s="36">
        <f>SUM(AI121,AO121,AU121,BA121)</f>
        <v>0</v>
      </c>
      <c r="BC121" s="69">
        <f t="shared" si="98"/>
      </c>
      <c r="BD121" s="35"/>
      <c r="BE121" s="41"/>
      <c r="BF121" s="41"/>
      <c r="BG121" s="41"/>
      <c r="BH121" s="41"/>
      <c r="BI121" s="41"/>
      <c r="BJ121" s="41"/>
      <c r="BK121" s="36">
        <f>SUM(BE121:BJ121)</f>
        <v>0</v>
      </c>
      <c r="BL121" s="41"/>
      <c r="BM121" s="41"/>
      <c r="BN121" s="41">
        <v>1.5824719999999999</v>
      </c>
      <c r="BO121" s="41">
        <v>4.82363</v>
      </c>
      <c r="BP121" s="41">
        <v>2.593898</v>
      </c>
      <c r="BQ121" s="41"/>
      <c r="BR121" s="36">
        <f aca="true" t="shared" si="104" ref="BR121:BR136">SUM(BL121:BQ121)</f>
        <v>9</v>
      </c>
      <c r="BS121" s="41"/>
      <c r="BT121" s="41"/>
      <c r="BU121" s="41"/>
      <c r="BV121" s="41"/>
      <c r="BW121" s="41"/>
      <c r="BX121" s="36">
        <f>SUM(BS121:BW121)</f>
        <v>0</v>
      </c>
      <c r="BY121" s="41"/>
      <c r="BZ121" s="41"/>
      <c r="CA121" s="41"/>
      <c r="CB121" s="41"/>
      <c r="CC121" s="41"/>
      <c r="CD121" s="36">
        <f>SUM(BY121:CC121)</f>
        <v>0</v>
      </c>
      <c r="CE121" s="36">
        <f aca="true" t="shared" si="105" ref="CE121:CE136">SUM(BK121,BR121,BX121,CD121)</f>
        <v>9</v>
      </c>
      <c r="CF121" s="69">
        <f t="shared" si="99"/>
        <v>0.0009908951213892993</v>
      </c>
      <c r="CG121" s="35"/>
      <c r="CH121" s="41"/>
      <c r="CI121" s="41"/>
      <c r="CJ121" s="41"/>
      <c r="CK121" s="36">
        <f aca="true" t="shared" si="106" ref="CK121:CK136">SUM(CH121:CJ121)</f>
        <v>0</v>
      </c>
      <c r="CL121" s="36"/>
      <c r="CM121" s="41"/>
      <c r="CN121" s="41"/>
      <c r="CO121" s="41"/>
      <c r="CP121" s="36">
        <f>SUM(CM121:CO121)</f>
        <v>0</v>
      </c>
      <c r="CQ121" s="41"/>
      <c r="CR121" s="41"/>
      <c r="CS121" s="41"/>
      <c r="CT121" s="41"/>
      <c r="CU121" s="41"/>
      <c r="CV121" s="41"/>
      <c r="CW121" s="41"/>
      <c r="CX121" s="41"/>
      <c r="CY121" s="41"/>
      <c r="CZ121" s="41"/>
      <c r="DA121" s="41"/>
      <c r="DB121" s="41"/>
      <c r="DC121" s="41"/>
      <c r="DD121" s="41"/>
      <c r="DE121" s="41"/>
      <c r="DF121" s="41"/>
      <c r="DG121" s="41"/>
      <c r="DH121" s="36">
        <f>SUM(CQ121:DG121)</f>
        <v>0</v>
      </c>
      <c r="DI121" s="36">
        <f>SUM(CK121,CL121,CP121,DH121)</f>
        <v>0</v>
      </c>
      <c r="DJ121" s="69">
        <f t="shared" si="96"/>
      </c>
    </row>
    <row r="122" spans="1:115" s="10" customFormat="1" ht="15.75" customHeight="1">
      <c r="A122" s="42"/>
      <c r="B122" s="15" t="s">
        <v>54</v>
      </c>
      <c r="C122" s="1"/>
      <c r="D122" s="41"/>
      <c r="E122" s="41"/>
      <c r="F122" s="41"/>
      <c r="G122" s="41"/>
      <c r="H122" s="41"/>
      <c r="I122" s="41"/>
      <c r="J122" s="41"/>
      <c r="K122" s="41"/>
      <c r="L122" s="41"/>
      <c r="M122" s="41"/>
      <c r="N122" s="41"/>
      <c r="O122" s="36">
        <f aca="true" t="shared" si="107" ref="O122:O136">SUM(D122:N122)</f>
        <v>0</v>
      </c>
      <c r="P122" s="36"/>
      <c r="Q122" s="41"/>
      <c r="R122" s="41"/>
      <c r="S122" s="41"/>
      <c r="T122" s="36">
        <f aca="true" t="shared" si="108" ref="T122:T136">SUM(Q122:S122)</f>
        <v>0</v>
      </c>
      <c r="U122" s="41"/>
      <c r="V122" s="41"/>
      <c r="W122" s="41"/>
      <c r="X122" s="41"/>
      <c r="Y122" s="41"/>
      <c r="Z122" s="36">
        <f aca="true" t="shared" si="109" ref="Z122:Z136">SUM(U122:Y122)</f>
        <v>0</v>
      </c>
      <c r="AA122" s="36">
        <f aca="true" t="shared" si="110" ref="AA122:AA136">SUM(O122,P122,T122,Z122)</f>
        <v>0</v>
      </c>
      <c r="AB122" s="69">
        <f t="shared" si="97"/>
      </c>
      <c r="AC122" s="35"/>
      <c r="AD122" s="41"/>
      <c r="AE122" s="41"/>
      <c r="AF122" s="41"/>
      <c r="AG122" s="41"/>
      <c r="AH122" s="41"/>
      <c r="AI122" s="36">
        <f aca="true" t="shared" si="111" ref="AI122:AI136">SUM(AD122:AH122)</f>
        <v>0</v>
      </c>
      <c r="AJ122" s="41"/>
      <c r="AK122" s="41">
        <v>4.3</v>
      </c>
      <c r="AL122" s="41">
        <v>2.2</v>
      </c>
      <c r="AM122" s="41">
        <v>12.7754</v>
      </c>
      <c r="AN122" s="41">
        <v>12.5</v>
      </c>
      <c r="AO122" s="36">
        <f aca="true" t="shared" si="112" ref="AO122:AO136">SUM(AJ122:AN122)</f>
        <v>31.775399999999998</v>
      </c>
      <c r="AP122" s="41"/>
      <c r="AQ122" s="41"/>
      <c r="AR122" s="41"/>
      <c r="AS122" s="41"/>
      <c r="AT122" s="41"/>
      <c r="AU122" s="36">
        <f aca="true" t="shared" si="113" ref="AU122:AU136">SUM(AP122:AT122)</f>
        <v>0</v>
      </c>
      <c r="AV122" s="41"/>
      <c r="AW122" s="41"/>
      <c r="AX122" s="41"/>
      <c r="AY122" s="41"/>
      <c r="AZ122" s="41"/>
      <c r="BA122" s="36">
        <f aca="true" t="shared" si="114" ref="BA122:BA136">SUM(AV122:AZ122)</f>
        <v>0</v>
      </c>
      <c r="BB122" s="36">
        <f aca="true" t="shared" si="115" ref="BB122:BB136">SUM(AI122,AO122,AU122,BA122)</f>
        <v>31.775399999999998</v>
      </c>
      <c r="BC122" s="69">
        <f t="shared" si="98"/>
        <v>0.004541239020146912</v>
      </c>
      <c r="BD122" s="35"/>
      <c r="BE122" s="41"/>
      <c r="BF122" s="41"/>
      <c r="BG122" s="41"/>
      <c r="BH122" s="41"/>
      <c r="BI122" s="41"/>
      <c r="BJ122" s="41"/>
      <c r="BK122" s="36">
        <f aca="true" t="shared" si="116" ref="BK122:BK136">SUM(BE122:BJ122)</f>
        <v>0</v>
      </c>
      <c r="BL122" s="41"/>
      <c r="BM122" s="41"/>
      <c r="BN122" s="41"/>
      <c r="BO122" s="41"/>
      <c r="BP122" s="41"/>
      <c r="BQ122" s="41"/>
      <c r="BR122" s="36">
        <f t="shared" si="104"/>
        <v>0</v>
      </c>
      <c r="BS122" s="41"/>
      <c r="BT122" s="41"/>
      <c r="BU122" s="41"/>
      <c r="BV122" s="41"/>
      <c r="BW122" s="41"/>
      <c r="BX122" s="36">
        <f aca="true" t="shared" si="117" ref="BX122:BX136">SUM(BS122:BW122)</f>
        <v>0</v>
      </c>
      <c r="BY122" s="41"/>
      <c r="BZ122" s="41"/>
      <c r="CA122" s="41"/>
      <c r="CB122" s="41"/>
      <c r="CC122" s="41"/>
      <c r="CD122" s="36">
        <f aca="true" t="shared" si="118" ref="CD122:CD136">SUM(BY122:CC122)</f>
        <v>0</v>
      </c>
      <c r="CE122" s="36">
        <f t="shared" si="105"/>
        <v>0</v>
      </c>
      <c r="CF122" s="69">
        <f t="shared" si="99"/>
      </c>
      <c r="CG122" s="35"/>
      <c r="CH122" s="41"/>
      <c r="CI122" s="41"/>
      <c r="CJ122" s="41"/>
      <c r="CK122" s="36">
        <f t="shared" si="106"/>
        <v>0</v>
      </c>
      <c r="CL122" s="36"/>
      <c r="CM122" s="41"/>
      <c r="CN122" s="41"/>
      <c r="CO122" s="41"/>
      <c r="CP122" s="36">
        <f aca="true" t="shared" si="119" ref="CP122:CP136">SUM(CM122:CO122)</f>
        <v>0</v>
      </c>
      <c r="CQ122" s="41"/>
      <c r="CR122" s="41"/>
      <c r="CS122" s="41"/>
      <c r="CT122" s="41"/>
      <c r="CU122" s="41"/>
      <c r="CV122" s="41"/>
      <c r="CW122" s="41"/>
      <c r="CX122" s="41"/>
      <c r="CY122" s="41"/>
      <c r="CZ122" s="41"/>
      <c r="DA122" s="41"/>
      <c r="DB122" s="41"/>
      <c r="DC122" s="41"/>
      <c r="DD122" s="41"/>
      <c r="DE122" s="41"/>
      <c r="DF122" s="41"/>
      <c r="DG122" s="41"/>
      <c r="DH122" s="36">
        <f aca="true" t="shared" si="120" ref="DH122:DH136">SUM(CQ122:DG122)</f>
        <v>0</v>
      </c>
      <c r="DI122" s="36">
        <f aca="true" t="shared" si="121" ref="DI122:DI136">SUM(CK122,CL122,CP122,DH122)</f>
        <v>0</v>
      </c>
      <c r="DJ122" s="69">
        <f t="shared" si="96"/>
      </c>
      <c r="DK122" s="32"/>
    </row>
    <row r="123" spans="1:114" s="32" customFormat="1" ht="15.75" customHeight="1">
      <c r="A123" s="42"/>
      <c r="B123" s="15" t="s">
        <v>55</v>
      </c>
      <c r="C123" s="1"/>
      <c r="D123" s="41"/>
      <c r="E123" s="41"/>
      <c r="F123" s="41"/>
      <c r="G123" s="41"/>
      <c r="H123" s="41"/>
      <c r="I123" s="41"/>
      <c r="J123" s="41"/>
      <c r="K123" s="41"/>
      <c r="L123" s="41"/>
      <c r="M123" s="41"/>
      <c r="N123" s="41"/>
      <c r="O123" s="36">
        <f>SUM(D123:N123)</f>
        <v>0</v>
      </c>
      <c r="P123" s="36"/>
      <c r="Q123" s="41"/>
      <c r="R123" s="41"/>
      <c r="S123" s="41"/>
      <c r="T123" s="36">
        <f>SUM(Q123:S123)</f>
        <v>0</v>
      </c>
      <c r="U123" s="41"/>
      <c r="V123" s="41"/>
      <c r="W123" s="41"/>
      <c r="X123" s="41"/>
      <c r="Y123" s="41"/>
      <c r="Z123" s="36">
        <f>SUM(U123:Y123)</f>
        <v>0</v>
      </c>
      <c r="AA123" s="36">
        <f>SUM(O123,P123,T123,Z123)</f>
        <v>0</v>
      </c>
      <c r="AB123" s="67">
        <f t="shared" si="97"/>
      </c>
      <c r="AC123" s="35"/>
      <c r="AD123" s="41"/>
      <c r="AE123" s="41"/>
      <c r="AF123" s="41"/>
      <c r="AG123" s="41"/>
      <c r="AH123" s="41"/>
      <c r="AI123" s="36">
        <f>SUM(AD123:AH123)</f>
        <v>0</v>
      </c>
      <c r="AJ123" s="41"/>
      <c r="AK123" s="41"/>
      <c r="AL123" s="41"/>
      <c r="AM123" s="41"/>
      <c r="AN123" s="41"/>
      <c r="AO123" s="36">
        <f>SUM(AJ123:AN123)</f>
        <v>0</v>
      </c>
      <c r="AP123" s="41"/>
      <c r="AQ123" s="41"/>
      <c r="AR123" s="41"/>
      <c r="AS123" s="41"/>
      <c r="AT123" s="41"/>
      <c r="AU123" s="36">
        <f>SUM(AP123:AT123)</f>
        <v>0</v>
      </c>
      <c r="AV123" s="41"/>
      <c r="AW123" s="41"/>
      <c r="AX123" s="41"/>
      <c r="AY123" s="41"/>
      <c r="AZ123" s="41"/>
      <c r="BA123" s="36">
        <f>SUM(AV123:AZ123)</f>
        <v>0</v>
      </c>
      <c r="BB123" s="36">
        <f>SUM(AI123,AO123,AU123,BA123)</f>
        <v>0</v>
      </c>
      <c r="BC123" s="67">
        <f t="shared" si="98"/>
      </c>
      <c r="BD123" s="35"/>
      <c r="BE123" s="41"/>
      <c r="BF123" s="41"/>
      <c r="BG123" s="41"/>
      <c r="BH123" s="41"/>
      <c r="BI123" s="41"/>
      <c r="BJ123" s="41"/>
      <c r="BK123" s="36">
        <f>SUM(BE123:BJ123)</f>
        <v>0</v>
      </c>
      <c r="BL123" s="41"/>
      <c r="BM123" s="41">
        <v>0.5</v>
      </c>
      <c r="BN123" s="41">
        <v>0.5</v>
      </c>
      <c r="BO123" s="41"/>
      <c r="BP123" s="41"/>
      <c r="BQ123" s="41">
        <v>0.5</v>
      </c>
      <c r="BR123" s="36">
        <f t="shared" si="104"/>
        <v>1.5</v>
      </c>
      <c r="BS123" s="41"/>
      <c r="BT123" s="41"/>
      <c r="BU123" s="41"/>
      <c r="BV123" s="41"/>
      <c r="BW123" s="41"/>
      <c r="BX123" s="36">
        <f>SUM(BS123:BW123)</f>
        <v>0</v>
      </c>
      <c r="BY123" s="41"/>
      <c r="BZ123" s="41"/>
      <c r="CA123" s="41"/>
      <c r="CB123" s="41"/>
      <c r="CC123" s="41"/>
      <c r="CD123" s="36">
        <f t="shared" si="118"/>
        <v>0</v>
      </c>
      <c r="CE123" s="36">
        <f t="shared" si="105"/>
        <v>1.5</v>
      </c>
      <c r="CF123" s="67">
        <f t="shared" si="99"/>
        <v>0.00016514918689821656</v>
      </c>
      <c r="CG123" s="35"/>
      <c r="CH123" s="41"/>
      <c r="CI123" s="41"/>
      <c r="CJ123" s="41"/>
      <c r="CK123" s="36">
        <f t="shared" si="106"/>
        <v>0</v>
      </c>
      <c r="CL123" s="36"/>
      <c r="CM123" s="41"/>
      <c r="CN123" s="41"/>
      <c r="CO123" s="41"/>
      <c r="CP123" s="36">
        <f>SUM(CM123:CO123)</f>
        <v>0</v>
      </c>
      <c r="CQ123" s="41"/>
      <c r="CR123" s="41"/>
      <c r="CS123" s="41"/>
      <c r="CT123" s="41"/>
      <c r="CU123" s="41"/>
      <c r="CV123" s="41"/>
      <c r="CW123" s="41"/>
      <c r="CX123" s="41"/>
      <c r="CY123" s="41"/>
      <c r="CZ123" s="41"/>
      <c r="DA123" s="41"/>
      <c r="DB123" s="41"/>
      <c r="DC123" s="41"/>
      <c r="DD123" s="41"/>
      <c r="DE123" s="41"/>
      <c r="DF123" s="41"/>
      <c r="DG123" s="41"/>
      <c r="DH123" s="36">
        <f t="shared" si="120"/>
        <v>0</v>
      </c>
      <c r="DI123" s="36">
        <f t="shared" si="121"/>
        <v>0</v>
      </c>
      <c r="DJ123" s="67">
        <f t="shared" si="96"/>
      </c>
    </row>
    <row r="124" spans="1:115" s="10" customFormat="1" ht="15.75" customHeight="1">
      <c r="A124" s="42"/>
      <c r="B124" s="15" t="s">
        <v>56</v>
      </c>
      <c r="C124" s="1"/>
      <c r="D124" s="41"/>
      <c r="E124" s="41"/>
      <c r="F124" s="41"/>
      <c r="G124" s="41"/>
      <c r="H124" s="41"/>
      <c r="I124" s="41"/>
      <c r="J124" s="41"/>
      <c r="K124" s="41"/>
      <c r="L124" s="41"/>
      <c r="M124" s="41"/>
      <c r="N124" s="41"/>
      <c r="O124" s="36">
        <f t="shared" si="107"/>
        <v>0</v>
      </c>
      <c r="P124" s="36"/>
      <c r="Q124" s="41"/>
      <c r="R124" s="41"/>
      <c r="S124" s="41"/>
      <c r="T124" s="36">
        <f t="shared" si="108"/>
        <v>0</v>
      </c>
      <c r="U124" s="41"/>
      <c r="V124" s="41"/>
      <c r="W124" s="41"/>
      <c r="X124" s="41"/>
      <c r="Y124" s="41"/>
      <c r="Z124" s="36">
        <f t="shared" si="109"/>
        <v>0</v>
      </c>
      <c r="AA124" s="36">
        <f t="shared" si="110"/>
        <v>0</v>
      </c>
      <c r="AB124" s="69">
        <f t="shared" si="97"/>
      </c>
      <c r="AC124" s="35"/>
      <c r="AD124" s="41"/>
      <c r="AE124" s="41"/>
      <c r="AF124" s="41"/>
      <c r="AG124" s="41"/>
      <c r="AH124" s="41"/>
      <c r="AI124" s="36">
        <f t="shared" si="111"/>
        <v>0</v>
      </c>
      <c r="AJ124" s="41"/>
      <c r="AK124" s="41">
        <v>3.2</v>
      </c>
      <c r="AL124" s="41">
        <v>6.85529526</v>
      </c>
      <c r="AM124" s="41">
        <v>5.83725</v>
      </c>
      <c r="AN124" s="41">
        <v>3.8963</v>
      </c>
      <c r="AO124" s="36">
        <f t="shared" si="112"/>
        <v>19.788845260000002</v>
      </c>
      <c r="AP124" s="41"/>
      <c r="AQ124" s="41"/>
      <c r="AR124" s="41"/>
      <c r="AS124" s="41"/>
      <c r="AT124" s="41"/>
      <c r="AU124" s="36">
        <f t="shared" si="113"/>
        <v>0</v>
      </c>
      <c r="AV124" s="41"/>
      <c r="AW124" s="41"/>
      <c r="AX124" s="41"/>
      <c r="AY124" s="41"/>
      <c r="AZ124" s="41"/>
      <c r="BA124" s="36">
        <f t="shared" si="114"/>
        <v>0</v>
      </c>
      <c r="BB124" s="36">
        <f t="shared" si="115"/>
        <v>19.788845260000002</v>
      </c>
      <c r="BC124" s="69">
        <f t="shared" si="98"/>
        <v>0.002828158772457979</v>
      </c>
      <c r="BD124" s="35"/>
      <c r="BE124" s="41"/>
      <c r="BF124" s="41"/>
      <c r="BG124" s="41"/>
      <c r="BH124" s="41"/>
      <c r="BI124" s="41"/>
      <c r="BJ124" s="41"/>
      <c r="BK124" s="36">
        <f t="shared" si="116"/>
        <v>0</v>
      </c>
      <c r="BL124" s="41">
        <v>2.591025</v>
      </c>
      <c r="BM124" s="41">
        <v>2.68849579</v>
      </c>
      <c r="BN124" s="41">
        <v>1.89882</v>
      </c>
      <c r="BO124" s="41">
        <v>0.645</v>
      </c>
      <c r="BP124" s="41"/>
      <c r="BQ124" s="41"/>
      <c r="BR124" s="36">
        <f t="shared" si="104"/>
        <v>7.82334079</v>
      </c>
      <c r="BS124" s="41"/>
      <c r="BT124" s="41"/>
      <c r="BU124" s="41"/>
      <c r="BV124" s="41"/>
      <c r="BW124" s="41"/>
      <c r="BX124" s="36">
        <f t="shared" si="117"/>
        <v>0</v>
      </c>
      <c r="BY124" s="41"/>
      <c r="BZ124" s="41"/>
      <c r="CA124" s="41"/>
      <c r="CB124" s="41"/>
      <c r="CC124" s="41"/>
      <c r="CD124" s="36">
        <f t="shared" si="118"/>
        <v>0</v>
      </c>
      <c r="CE124" s="36">
        <f t="shared" si="105"/>
        <v>7.82334079</v>
      </c>
      <c r="CF124" s="69">
        <f t="shared" si="99"/>
        <v>0.0008613455801974341</v>
      </c>
      <c r="CG124" s="35"/>
      <c r="CH124" s="41"/>
      <c r="CI124" s="41"/>
      <c r="CJ124" s="41"/>
      <c r="CK124" s="36">
        <f t="shared" si="106"/>
        <v>0</v>
      </c>
      <c r="CL124" s="36"/>
      <c r="CM124" s="41"/>
      <c r="CN124" s="41"/>
      <c r="CO124" s="41"/>
      <c r="CP124" s="36">
        <f t="shared" si="119"/>
        <v>0</v>
      </c>
      <c r="CQ124" s="41"/>
      <c r="CR124" s="41"/>
      <c r="CS124" s="41"/>
      <c r="CT124" s="41"/>
      <c r="CU124" s="41"/>
      <c r="CV124" s="41"/>
      <c r="CW124" s="41"/>
      <c r="CX124" s="41"/>
      <c r="CY124" s="41"/>
      <c r="CZ124" s="41"/>
      <c r="DA124" s="41"/>
      <c r="DB124" s="41"/>
      <c r="DC124" s="41"/>
      <c r="DD124" s="41"/>
      <c r="DE124" s="41"/>
      <c r="DF124" s="41"/>
      <c r="DG124" s="41"/>
      <c r="DH124" s="36">
        <f t="shared" si="120"/>
        <v>0</v>
      </c>
      <c r="DI124" s="36">
        <f t="shared" si="121"/>
        <v>0</v>
      </c>
      <c r="DJ124" s="69">
        <f t="shared" si="96"/>
      </c>
      <c r="DK124" s="32"/>
    </row>
    <row r="125" spans="1:115" s="10" customFormat="1" ht="30" customHeight="1">
      <c r="A125" s="42"/>
      <c r="B125" s="15" t="s">
        <v>57</v>
      </c>
      <c r="C125" s="1"/>
      <c r="D125" s="41"/>
      <c r="E125" s="41"/>
      <c r="F125" s="41"/>
      <c r="G125" s="41"/>
      <c r="H125" s="41"/>
      <c r="I125" s="41"/>
      <c r="J125" s="41"/>
      <c r="K125" s="41"/>
      <c r="L125" s="41"/>
      <c r="M125" s="41"/>
      <c r="N125" s="41"/>
      <c r="O125" s="36">
        <f t="shared" si="107"/>
        <v>0</v>
      </c>
      <c r="P125" s="36"/>
      <c r="Q125" s="41"/>
      <c r="R125" s="41"/>
      <c r="S125" s="41"/>
      <c r="T125" s="36">
        <f t="shared" si="108"/>
        <v>0</v>
      </c>
      <c r="U125" s="41"/>
      <c r="V125" s="41"/>
      <c r="W125" s="41"/>
      <c r="X125" s="41"/>
      <c r="Y125" s="41"/>
      <c r="Z125" s="36">
        <f t="shared" si="109"/>
        <v>0</v>
      </c>
      <c r="AA125" s="36">
        <f t="shared" si="110"/>
        <v>0</v>
      </c>
      <c r="AB125" s="69">
        <f t="shared" si="97"/>
      </c>
      <c r="AC125" s="35"/>
      <c r="AD125" s="41"/>
      <c r="AE125" s="41"/>
      <c r="AF125" s="41"/>
      <c r="AG125" s="41"/>
      <c r="AH125" s="41"/>
      <c r="AI125" s="36">
        <f t="shared" si="111"/>
        <v>0</v>
      </c>
      <c r="AJ125" s="41"/>
      <c r="AK125" s="41"/>
      <c r="AL125" s="41"/>
      <c r="AM125" s="41">
        <v>2</v>
      </c>
      <c r="AN125" s="41"/>
      <c r="AO125" s="36">
        <f t="shared" si="112"/>
        <v>2</v>
      </c>
      <c r="AP125" s="41"/>
      <c r="AQ125" s="41"/>
      <c r="AR125" s="41"/>
      <c r="AS125" s="41"/>
      <c r="AT125" s="41"/>
      <c r="AU125" s="36">
        <f t="shared" si="113"/>
        <v>0</v>
      </c>
      <c r="AV125" s="41"/>
      <c r="AW125" s="41"/>
      <c r="AX125" s="41"/>
      <c r="AY125" s="41"/>
      <c r="AZ125" s="41"/>
      <c r="BA125" s="36">
        <f t="shared" si="114"/>
        <v>0</v>
      </c>
      <c r="BB125" s="36">
        <f t="shared" si="115"/>
        <v>2</v>
      </c>
      <c r="BC125" s="69">
        <f t="shared" si="98"/>
        <v>0.0002858336335748354</v>
      </c>
      <c r="BD125" s="35"/>
      <c r="BE125" s="41"/>
      <c r="BF125" s="41"/>
      <c r="BG125" s="41"/>
      <c r="BH125" s="41"/>
      <c r="BI125" s="41"/>
      <c r="BJ125" s="41"/>
      <c r="BK125" s="36">
        <f t="shared" si="116"/>
        <v>0</v>
      </c>
      <c r="BL125" s="41"/>
      <c r="BM125" s="41"/>
      <c r="BN125" s="41">
        <v>0.855078</v>
      </c>
      <c r="BO125" s="41">
        <v>0.473667</v>
      </c>
      <c r="BP125" s="41">
        <v>0.447517</v>
      </c>
      <c r="BQ125" s="41"/>
      <c r="BR125" s="36">
        <f t="shared" si="104"/>
        <v>1.776262</v>
      </c>
      <c r="BS125" s="41"/>
      <c r="BT125" s="41"/>
      <c r="BU125" s="41"/>
      <c r="BV125" s="41"/>
      <c r="BW125" s="41"/>
      <c r="BX125" s="36">
        <f t="shared" si="117"/>
        <v>0</v>
      </c>
      <c r="BY125" s="41"/>
      <c r="BZ125" s="41"/>
      <c r="CA125" s="41"/>
      <c r="CB125" s="41"/>
      <c r="CC125" s="41"/>
      <c r="CD125" s="36">
        <f t="shared" si="118"/>
        <v>0</v>
      </c>
      <c r="CE125" s="36">
        <f t="shared" si="105"/>
        <v>1.776262</v>
      </c>
      <c r="CF125" s="69">
        <f t="shared" si="99"/>
        <v>0.00019556548334546663</v>
      </c>
      <c r="CG125" s="35"/>
      <c r="CH125" s="41"/>
      <c r="CI125" s="41"/>
      <c r="CJ125" s="41"/>
      <c r="CK125" s="36">
        <f t="shared" si="106"/>
        <v>0</v>
      </c>
      <c r="CL125" s="36"/>
      <c r="CM125" s="41"/>
      <c r="CN125" s="41"/>
      <c r="CO125" s="41"/>
      <c r="CP125" s="36">
        <f t="shared" si="119"/>
        <v>0</v>
      </c>
      <c r="CQ125" s="41"/>
      <c r="CR125" s="41"/>
      <c r="CS125" s="41"/>
      <c r="CT125" s="41"/>
      <c r="CU125" s="41"/>
      <c r="CV125" s="41"/>
      <c r="CW125" s="41"/>
      <c r="CX125" s="41"/>
      <c r="CY125" s="41"/>
      <c r="CZ125" s="41"/>
      <c r="DA125" s="41"/>
      <c r="DB125" s="41"/>
      <c r="DC125" s="41"/>
      <c r="DD125" s="41"/>
      <c r="DE125" s="41"/>
      <c r="DF125" s="41"/>
      <c r="DG125" s="41"/>
      <c r="DH125" s="36">
        <f t="shared" si="120"/>
        <v>0</v>
      </c>
      <c r="DI125" s="36">
        <f t="shared" si="121"/>
        <v>0</v>
      </c>
      <c r="DJ125" s="69">
        <f t="shared" si="96"/>
      </c>
      <c r="DK125" s="32"/>
    </row>
    <row r="126" spans="1:114" s="32" customFormat="1" ht="15.75" customHeight="1">
      <c r="A126" s="42">
        <v>14</v>
      </c>
      <c r="B126" s="15" t="s">
        <v>58</v>
      </c>
      <c r="C126" s="1"/>
      <c r="D126" s="41"/>
      <c r="E126" s="41"/>
      <c r="F126" s="41"/>
      <c r="G126" s="41"/>
      <c r="H126" s="41"/>
      <c r="I126" s="41"/>
      <c r="J126" s="41"/>
      <c r="K126" s="41"/>
      <c r="L126" s="41"/>
      <c r="M126" s="41"/>
      <c r="N126" s="41"/>
      <c r="O126" s="34">
        <f t="shared" si="107"/>
        <v>0</v>
      </c>
      <c r="P126" s="36"/>
      <c r="Q126" s="41"/>
      <c r="R126" s="41"/>
      <c r="S126" s="41"/>
      <c r="T126" s="34">
        <f t="shared" si="108"/>
        <v>0</v>
      </c>
      <c r="U126" s="41"/>
      <c r="V126" s="41"/>
      <c r="W126" s="41"/>
      <c r="X126" s="41"/>
      <c r="Y126" s="41"/>
      <c r="Z126" s="34">
        <f t="shared" si="109"/>
        <v>0</v>
      </c>
      <c r="AA126" s="34">
        <f t="shared" si="110"/>
        <v>0</v>
      </c>
      <c r="AB126" s="69">
        <f t="shared" si="97"/>
      </c>
      <c r="AC126" s="35"/>
      <c r="AD126" s="41"/>
      <c r="AE126" s="41"/>
      <c r="AF126" s="41"/>
      <c r="AG126" s="41"/>
      <c r="AH126" s="41"/>
      <c r="AI126" s="34">
        <f t="shared" si="111"/>
        <v>0</v>
      </c>
      <c r="AJ126" s="41"/>
      <c r="AK126" s="41"/>
      <c r="AL126" s="41"/>
      <c r="AM126" s="41"/>
      <c r="AN126" s="41"/>
      <c r="AO126" s="34">
        <f t="shared" si="112"/>
        <v>0</v>
      </c>
      <c r="AP126" s="41"/>
      <c r="AQ126" s="41"/>
      <c r="AR126" s="41"/>
      <c r="AS126" s="41"/>
      <c r="AT126" s="41"/>
      <c r="AU126" s="34">
        <f t="shared" si="113"/>
        <v>0</v>
      </c>
      <c r="AV126" s="41"/>
      <c r="AW126" s="41"/>
      <c r="AX126" s="41"/>
      <c r="AY126" s="41"/>
      <c r="AZ126" s="41"/>
      <c r="BA126" s="34">
        <f t="shared" si="114"/>
        <v>0</v>
      </c>
      <c r="BB126" s="34">
        <f t="shared" si="115"/>
        <v>0</v>
      </c>
      <c r="BC126" s="69">
        <f t="shared" si="98"/>
      </c>
      <c r="BD126" s="35"/>
      <c r="BE126" s="41"/>
      <c r="BF126" s="41"/>
      <c r="BG126" s="41"/>
      <c r="BH126" s="41"/>
      <c r="BI126" s="41"/>
      <c r="BJ126" s="41"/>
      <c r="BK126" s="34">
        <f t="shared" si="116"/>
        <v>0</v>
      </c>
      <c r="BL126" s="41"/>
      <c r="BM126" s="41">
        <v>0.39018643268000003</v>
      </c>
      <c r="BN126" s="41">
        <v>1.1804463069200002</v>
      </c>
      <c r="BO126" s="41">
        <v>1.60292</v>
      </c>
      <c r="BP126" s="41">
        <v>0.8264472603999998</v>
      </c>
      <c r="BQ126" s="41"/>
      <c r="BR126" s="34">
        <f t="shared" si="104"/>
        <v>3.9999999999999996</v>
      </c>
      <c r="BS126" s="41"/>
      <c r="BT126" s="41"/>
      <c r="BU126" s="41"/>
      <c r="BV126" s="41"/>
      <c r="BW126" s="41"/>
      <c r="BX126" s="34">
        <f t="shared" si="117"/>
        <v>0</v>
      </c>
      <c r="BY126" s="41"/>
      <c r="BZ126" s="41"/>
      <c r="CA126" s="41"/>
      <c r="CB126" s="41"/>
      <c r="CC126" s="41"/>
      <c r="CD126" s="34">
        <f t="shared" si="118"/>
        <v>0</v>
      </c>
      <c r="CE126" s="34">
        <f t="shared" si="105"/>
        <v>3.9999999999999996</v>
      </c>
      <c r="CF126" s="69">
        <f t="shared" si="99"/>
        <v>0.00044039783172857743</v>
      </c>
      <c r="CG126" s="35"/>
      <c r="CH126" s="41"/>
      <c r="CI126" s="41"/>
      <c r="CJ126" s="41"/>
      <c r="CK126" s="36">
        <f t="shared" si="106"/>
        <v>0</v>
      </c>
      <c r="CL126" s="36"/>
      <c r="CM126" s="41"/>
      <c r="CN126" s="41"/>
      <c r="CO126" s="41"/>
      <c r="CP126" s="34">
        <f t="shared" si="119"/>
        <v>0</v>
      </c>
      <c r="CQ126" s="41"/>
      <c r="CR126" s="41"/>
      <c r="CS126" s="41"/>
      <c r="CT126" s="41"/>
      <c r="CU126" s="41"/>
      <c r="CV126" s="41"/>
      <c r="CW126" s="41"/>
      <c r="CX126" s="41"/>
      <c r="CY126" s="41"/>
      <c r="CZ126" s="41"/>
      <c r="DA126" s="41"/>
      <c r="DB126" s="41"/>
      <c r="DC126" s="41"/>
      <c r="DD126" s="41"/>
      <c r="DE126" s="41"/>
      <c r="DF126" s="41"/>
      <c r="DG126" s="41"/>
      <c r="DH126" s="34">
        <f t="shared" si="120"/>
        <v>0</v>
      </c>
      <c r="DI126" s="36">
        <f t="shared" si="121"/>
        <v>0</v>
      </c>
      <c r="DJ126" s="69">
        <f t="shared" si="96"/>
      </c>
    </row>
    <row r="127" spans="1:114" s="32" customFormat="1" ht="15.75" customHeight="1">
      <c r="A127" s="42"/>
      <c r="B127" s="15" t="s">
        <v>59</v>
      </c>
      <c r="C127" s="1"/>
      <c r="D127" s="41"/>
      <c r="E127" s="41"/>
      <c r="F127" s="41"/>
      <c r="G127" s="41"/>
      <c r="H127" s="41"/>
      <c r="I127" s="41"/>
      <c r="J127" s="41"/>
      <c r="K127" s="41"/>
      <c r="L127" s="41"/>
      <c r="M127" s="41"/>
      <c r="N127" s="41"/>
      <c r="O127" s="36">
        <f t="shared" si="107"/>
        <v>0</v>
      </c>
      <c r="P127" s="36"/>
      <c r="Q127" s="41"/>
      <c r="R127" s="41"/>
      <c r="S127" s="41"/>
      <c r="T127" s="36">
        <f t="shared" si="108"/>
        <v>0</v>
      </c>
      <c r="U127" s="41"/>
      <c r="V127" s="41"/>
      <c r="W127" s="41"/>
      <c r="X127" s="41"/>
      <c r="Y127" s="41"/>
      <c r="Z127" s="36">
        <f t="shared" si="109"/>
        <v>0</v>
      </c>
      <c r="AA127" s="36">
        <f t="shared" si="110"/>
        <v>0</v>
      </c>
      <c r="AB127" s="67">
        <f t="shared" si="97"/>
      </c>
      <c r="AC127" s="35"/>
      <c r="AD127" s="41"/>
      <c r="AE127" s="41"/>
      <c r="AF127" s="41"/>
      <c r="AG127" s="41"/>
      <c r="AH127" s="41"/>
      <c r="AI127" s="36">
        <f t="shared" si="111"/>
        <v>0</v>
      </c>
      <c r="AJ127" s="41"/>
      <c r="AK127" s="41"/>
      <c r="AL127" s="41"/>
      <c r="AM127" s="41"/>
      <c r="AN127" s="41"/>
      <c r="AO127" s="36">
        <f t="shared" si="112"/>
        <v>0</v>
      </c>
      <c r="AP127" s="41"/>
      <c r="AQ127" s="41"/>
      <c r="AR127" s="41"/>
      <c r="AS127" s="41"/>
      <c r="AT127" s="41"/>
      <c r="AU127" s="36">
        <f t="shared" si="113"/>
        <v>0</v>
      </c>
      <c r="AV127" s="41"/>
      <c r="AW127" s="41"/>
      <c r="AX127" s="41"/>
      <c r="AY127" s="41"/>
      <c r="AZ127" s="41"/>
      <c r="BA127" s="36">
        <f t="shared" si="114"/>
        <v>0</v>
      </c>
      <c r="BB127" s="36">
        <f t="shared" si="115"/>
        <v>0</v>
      </c>
      <c r="BC127" s="67">
        <f t="shared" si="98"/>
      </c>
      <c r="BD127" s="35"/>
      <c r="BE127" s="41"/>
      <c r="BF127" s="41"/>
      <c r="BG127" s="41">
        <v>0.5</v>
      </c>
      <c r="BH127" s="41">
        <v>0.5799449999999999</v>
      </c>
      <c r="BI127" s="41"/>
      <c r="BJ127" s="41"/>
      <c r="BK127" s="36">
        <f t="shared" si="116"/>
        <v>1.079945</v>
      </c>
      <c r="BL127" s="41">
        <v>0.14300000000000002</v>
      </c>
      <c r="BM127" s="41">
        <v>0.21799999999999997</v>
      </c>
      <c r="BN127" s="41">
        <v>0.354</v>
      </c>
      <c r="BO127" s="41">
        <v>0.143</v>
      </c>
      <c r="BP127" s="41"/>
      <c r="BQ127" s="41"/>
      <c r="BR127" s="36">
        <f t="shared" si="104"/>
        <v>0.858</v>
      </c>
      <c r="BS127" s="41"/>
      <c r="BT127" s="41"/>
      <c r="BU127" s="41"/>
      <c r="BV127" s="41"/>
      <c r="BW127" s="41"/>
      <c r="BX127" s="36">
        <f t="shared" si="117"/>
        <v>0</v>
      </c>
      <c r="BY127" s="41"/>
      <c r="BZ127" s="41"/>
      <c r="CA127" s="41"/>
      <c r="CB127" s="41"/>
      <c r="CC127" s="41"/>
      <c r="CD127" s="36">
        <f t="shared" si="118"/>
        <v>0</v>
      </c>
      <c r="CE127" s="36">
        <f t="shared" si="105"/>
        <v>1.937945</v>
      </c>
      <c r="CF127" s="67">
        <f t="shared" si="99"/>
        <v>0.00021336669400230952</v>
      </c>
      <c r="CG127" s="35"/>
      <c r="CH127" s="41"/>
      <c r="CI127" s="41"/>
      <c r="CJ127" s="41"/>
      <c r="CK127" s="36">
        <f t="shared" si="106"/>
        <v>0</v>
      </c>
      <c r="CL127" s="36"/>
      <c r="CM127" s="41"/>
      <c r="CN127" s="41"/>
      <c r="CO127" s="41"/>
      <c r="CP127" s="36">
        <f t="shared" si="119"/>
        <v>0</v>
      </c>
      <c r="CQ127" s="41"/>
      <c r="CR127" s="41"/>
      <c r="CS127" s="41"/>
      <c r="CT127" s="41"/>
      <c r="CU127" s="41"/>
      <c r="CV127" s="41"/>
      <c r="CW127" s="41"/>
      <c r="CX127" s="41"/>
      <c r="CY127" s="41"/>
      <c r="CZ127" s="41"/>
      <c r="DA127" s="41"/>
      <c r="DB127" s="41"/>
      <c r="DC127" s="41"/>
      <c r="DD127" s="41"/>
      <c r="DE127" s="41"/>
      <c r="DF127" s="41"/>
      <c r="DG127" s="41"/>
      <c r="DH127" s="36">
        <f t="shared" si="120"/>
        <v>0</v>
      </c>
      <c r="DI127" s="36">
        <f t="shared" si="121"/>
        <v>0</v>
      </c>
      <c r="DJ127" s="67">
        <f t="shared" si="96"/>
      </c>
    </row>
    <row r="128" spans="1:115" s="10" customFormat="1" ht="15.75" customHeight="1">
      <c r="A128" s="42"/>
      <c r="B128" s="15" t="s">
        <v>75</v>
      </c>
      <c r="C128" s="1"/>
      <c r="D128" s="41"/>
      <c r="E128" s="41"/>
      <c r="F128" s="41"/>
      <c r="G128" s="41"/>
      <c r="H128" s="41"/>
      <c r="I128" s="41"/>
      <c r="J128" s="41"/>
      <c r="K128" s="41"/>
      <c r="L128" s="41">
        <v>5.8</v>
      </c>
      <c r="M128" s="41">
        <v>5.9</v>
      </c>
      <c r="N128" s="41">
        <v>4</v>
      </c>
      <c r="O128" s="36">
        <f t="shared" si="107"/>
        <v>15.7</v>
      </c>
      <c r="P128" s="36"/>
      <c r="Q128" s="41"/>
      <c r="R128" s="41"/>
      <c r="S128" s="41"/>
      <c r="T128" s="36">
        <f t="shared" si="108"/>
        <v>0</v>
      </c>
      <c r="U128" s="41"/>
      <c r="V128" s="41"/>
      <c r="W128" s="41"/>
      <c r="X128" s="41"/>
      <c r="Y128" s="41"/>
      <c r="Z128" s="36">
        <f t="shared" si="109"/>
        <v>0</v>
      </c>
      <c r="AA128" s="36">
        <f t="shared" si="110"/>
        <v>15.7</v>
      </c>
      <c r="AB128" s="69">
        <f t="shared" si="97"/>
        <v>0.0030274739597678678</v>
      </c>
      <c r="AC128" s="35"/>
      <c r="AD128" s="41"/>
      <c r="AE128" s="41"/>
      <c r="AF128" s="41"/>
      <c r="AG128" s="41"/>
      <c r="AH128" s="41"/>
      <c r="AI128" s="36">
        <f t="shared" si="111"/>
        <v>0</v>
      </c>
      <c r="AJ128" s="41">
        <v>3.138031</v>
      </c>
      <c r="AK128" s="41">
        <v>3.01936212865</v>
      </c>
      <c r="AL128" s="41">
        <v>1.8489738500000001</v>
      </c>
      <c r="AM128" s="41">
        <v>1.80672969</v>
      </c>
      <c r="AN128" s="41">
        <v>1.32300935</v>
      </c>
      <c r="AO128" s="36">
        <f t="shared" si="112"/>
        <v>11.13610601865</v>
      </c>
      <c r="AP128" s="41"/>
      <c r="AQ128" s="41"/>
      <c r="AR128" s="41"/>
      <c r="AS128" s="41"/>
      <c r="AT128" s="41"/>
      <c r="AU128" s="36">
        <f t="shared" si="113"/>
        <v>0</v>
      </c>
      <c r="AV128" s="41"/>
      <c r="AW128" s="41"/>
      <c r="AX128" s="41"/>
      <c r="AY128" s="41"/>
      <c r="AZ128" s="41"/>
      <c r="BA128" s="36">
        <f t="shared" si="114"/>
        <v>0</v>
      </c>
      <c r="BB128" s="36">
        <f t="shared" si="115"/>
        <v>11.13610601865</v>
      </c>
      <c r="BC128" s="69">
        <f t="shared" si="98"/>
        <v>0.0015915368235926615</v>
      </c>
      <c r="BD128" s="35"/>
      <c r="BE128" s="41"/>
      <c r="BF128" s="41"/>
      <c r="BG128" s="41"/>
      <c r="BH128" s="41"/>
      <c r="BI128" s="41"/>
      <c r="BJ128" s="41"/>
      <c r="BK128" s="36">
        <f t="shared" si="116"/>
        <v>0</v>
      </c>
      <c r="BL128" s="41">
        <v>2.3375763500000004</v>
      </c>
      <c r="BM128" s="41">
        <v>2.56298829</v>
      </c>
      <c r="BN128" s="41">
        <v>1.64658718</v>
      </c>
      <c r="BO128" s="41">
        <v>3.4165236999999995</v>
      </c>
      <c r="BP128" s="41"/>
      <c r="BQ128" s="41"/>
      <c r="BR128" s="36">
        <f t="shared" si="104"/>
        <v>9.96367552</v>
      </c>
      <c r="BS128" s="41"/>
      <c r="BT128" s="41"/>
      <c r="BU128" s="41"/>
      <c r="BV128" s="41"/>
      <c r="BW128" s="41"/>
      <c r="BX128" s="36">
        <f t="shared" si="117"/>
        <v>0</v>
      </c>
      <c r="BY128" s="41"/>
      <c r="BZ128" s="41"/>
      <c r="CA128" s="41"/>
      <c r="CB128" s="41"/>
      <c r="CC128" s="41"/>
      <c r="CD128" s="36">
        <f t="shared" si="118"/>
        <v>0</v>
      </c>
      <c r="CE128" s="36">
        <f t="shared" si="105"/>
        <v>9.96367552</v>
      </c>
      <c r="CF128" s="69">
        <f t="shared" si="99"/>
        <v>0.0010969952737637768</v>
      </c>
      <c r="CG128" s="35"/>
      <c r="CH128" s="41"/>
      <c r="CI128" s="41"/>
      <c r="CJ128" s="41"/>
      <c r="CK128" s="36">
        <f t="shared" si="106"/>
        <v>0</v>
      </c>
      <c r="CL128" s="36"/>
      <c r="CM128" s="41"/>
      <c r="CN128" s="41"/>
      <c r="CO128" s="41"/>
      <c r="CP128" s="36">
        <f t="shared" si="119"/>
        <v>0</v>
      </c>
      <c r="CQ128" s="41"/>
      <c r="CR128" s="41"/>
      <c r="CS128" s="41"/>
      <c r="CT128" s="41"/>
      <c r="CU128" s="41"/>
      <c r="CV128" s="41"/>
      <c r="CW128" s="41"/>
      <c r="CX128" s="41"/>
      <c r="CY128" s="41"/>
      <c r="CZ128" s="41"/>
      <c r="DA128" s="41"/>
      <c r="DB128" s="41"/>
      <c r="DC128" s="41"/>
      <c r="DD128" s="41"/>
      <c r="DE128" s="41"/>
      <c r="DF128" s="41"/>
      <c r="DG128" s="41"/>
      <c r="DH128" s="36">
        <f t="shared" si="120"/>
        <v>0</v>
      </c>
      <c r="DI128" s="36">
        <f t="shared" si="121"/>
        <v>0</v>
      </c>
      <c r="DJ128" s="69">
        <f t="shared" si="96"/>
      </c>
      <c r="DK128" s="32"/>
    </row>
    <row r="129" spans="1:115" s="10" customFormat="1" ht="15.75" customHeight="1">
      <c r="A129" s="42"/>
      <c r="B129" s="15" t="s">
        <v>61</v>
      </c>
      <c r="C129" s="1"/>
      <c r="D129" s="41"/>
      <c r="E129" s="41"/>
      <c r="F129" s="41"/>
      <c r="G129" s="41"/>
      <c r="H129" s="41"/>
      <c r="I129" s="41"/>
      <c r="J129" s="41"/>
      <c r="K129" s="41"/>
      <c r="L129" s="41"/>
      <c r="M129" s="41"/>
      <c r="N129" s="41"/>
      <c r="O129" s="36">
        <f t="shared" si="107"/>
        <v>0</v>
      </c>
      <c r="P129" s="36"/>
      <c r="Q129" s="41"/>
      <c r="R129" s="41"/>
      <c r="S129" s="41"/>
      <c r="T129" s="36">
        <f t="shared" si="108"/>
        <v>0</v>
      </c>
      <c r="U129" s="41"/>
      <c r="V129" s="41"/>
      <c r="W129" s="41"/>
      <c r="X129" s="41"/>
      <c r="Y129" s="41"/>
      <c r="Z129" s="36">
        <f t="shared" si="109"/>
        <v>0</v>
      </c>
      <c r="AA129" s="36">
        <f t="shared" si="110"/>
        <v>0</v>
      </c>
      <c r="AB129" s="69">
        <f t="shared" si="97"/>
      </c>
      <c r="AC129" s="35"/>
      <c r="AD129" s="41"/>
      <c r="AE129" s="41"/>
      <c r="AF129" s="41"/>
      <c r="AG129" s="41"/>
      <c r="AH129" s="41"/>
      <c r="AI129" s="36">
        <f t="shared" si="111"/>
        <v>0</v>
      </c>
      <c r="AJ129" s="41"/>
      <c r="AK129" s="41">
        <v>1.5</v>
      </c>
      <c r="AL129" s="41">
        <v>2.5</v>
      </c>
      <c r="AM129" s="41">
        <v>2</v>
      </c>
      <c r="AN129" s="41">
        <v>1</v>
      </c>
      <c r="AO129" s="36">
        <f t="shared" si="112"/>
        <v>7</v>
      </c>
      <c r="AP129" s="41"/>
      <c r="AQ129" s="41"/>
      <c r="AR129" s="41"/>
      <c r="AS129" s="41"/>
      <c r="AT129" s="41"/>
      <c r="AU129" s="36">
        <f t="shared" si="113"/>
        <v>0</v>
      </c>
      <c r="AV129" s="41"/>
      <c r="AW129" s="41"/>
      <c r="AX129" s="41"/>
      <c r="AY129" s="41"/>
      <c r="AZ129" s="41"/>
      <c r="BA129" s="36">
        <f t="shared" si="114"/>
        <v>0</v>
      </c>
      <c r="BB129" s="36">
        <f t="shared" si="115"/>
        <v>7</v>
      </c>
      <c r="BC129" s="69">
        <f t="shared" si="98"/>
        <v>0.0010004177175119238</v>
      </c>
      <c r="BD129" s="35"/>
      <c r="BE129" s="41">
        <v>1.2</v>
      </c>
      <c r="BF129" s="41">
        <v>1</v>
      </c>
      <c r="BG129" s="41"/>
      <c r="BH129" s="41">
        <v>2.00005</v>
      </c>
      <c r="BI129" s="41"/>
      <c r="BJ129" s="41"/>
      <c r="BK129" s="36">
        <f t="shared" si="116"/>
        <v>4.20005</v>
      </c>
      <c r="BL129" s="41"/>
      <c r="BM129" s="41"/>
      <c r="BN129" s="41"/>
      <c r="BO129" s="41"/>
      <c r="BP129" s="41"/>
      <c r="BQ129" s="41"/>
      <c r="BR129" s="36">
        <f t="shared" si="104"/>
        <v>0</v>
      </c>
      <c r="BS129" s="41"/>
      <c r="BT129" s="41"/>
      <c r="BU129" s="41"/>
      <c r="BV129" s="41"/>
      <c r="BW129" s="41"/>
      <c r="BX129" s="36">
        <f t="shared" si="117"/>
        <v>0</v>
      </c>
      <c r="BY129" s="41"/>
      <c r="BZ129" s="41"/>
      <c r="CA129" s="41"/>
      <c r="CB129" s="41"/>
      <c r="CC129" s="41"/>
      <c r="CD129" s="36">
        <f t="shared" si="118"/>
        <v>0</v>
      </c>
      <c r="CE129" s="36">
        <f t="shared" si="105"/>
        <v>4.20005</v>
      </c>
      <c r="CF129" s="69">
        <f t="shared" si="99"/>
        <v>0.00046242322828790296</v>
      </c>
      <c r="CG129" s="35"/>
      <c r="CH129" s="41"/>
      <c r="CI129" s="41"/>
      <c r="CJ129" s="41"/>
      <c r="CK129" s="36">
        <f t="shared" si="106"/>
        <v>0</v>
      </c>
      <c r="CL129" s="36"/>
      <c r="CM129" s="41"/>
      <c r="CN129" s="41"/>
      <c r="CO129" s="41"/>
      <c r="CP129" s="36">
        <f t="shared" si="119"/>
        <v>0</v>
      </c>
      <c r="CQ129" s="41"/>
      <c r="CR129" s="41"/>
      <c r="CS129" s="41"/>
      <c r="CT129" s="41"/>
      <c r="CU129" s="41"/>
      <c r="CV129" s="41"/>
      <c r="CW129" s="41"/>
      <c r="CX129" s="41"/>
      <c r="CY129" s="41"/>
      <c r="CZ129" s="41"/>
      <c r="DA129" s="41"/>
      <c r="DB129" s="41"/>
      <c r="DC129" s="41"/>
      <c r="DD129" s="41"/>
      <c r="DE129" s="41"/>
      <c r="DF129" s="41"/>
      <c r="DG129" s="41"/>
      <c r="DH129" s="36">
        <f t="shared" si="120"/>
        <v>0</v>
      </c>
      <c r="DI129" s="36">
        <f t="shared" si="121"/>
        <v>0</v>
      </c>
      <c r="DJ129" s="69">
        <f t="shared" si="96"/>
      </c>
      <c r="DK129" s="32"/>
    </row>
    <row r="130" spans="1:115" s="10" customFormat="1" ht="15.75" customHeight="1">
      <c r="A130" s="42"/>
      <c r="B130" s="15" t="s">
        <v>62</v>
      </c>
      <c r="C130" s="1"/>
      <c r="D130" s="41"/>
      <c r="E130" s="41"/>
      <c r="F130" s="41"/>
      <c r="G130" s="41"/>
      <c r="H130" s="41"/>
      <c r="I130" s="41"/>
      <c r="J130" s="41"/>
      <c r="K130" s="41"/>
      <c r="L130" s="41"/>
      <c r="M130" s="41"/>
      <c r="N130" s="41"/>
      <c r="O130" s="36">
        <f t="shared" si="107"/>
        <v>0</v>
      </c>
      <c r="P130" s="36"/>
      <c r="Q130" s="41"/>
      <c r="R130" s="41"/>
      <c r="S130" s="41"/>
      <c r="T130" s="36">
        <f t="shared" si="108"/>
        <v>0</v>
      </c>
      <c r="U130" s="41"/>
      <c r="V130" s="41"/>
      <c r="W130" s="41"/>
      <c r="X130" s="41"/>
      <c r="Y130" s="41"/>
      <c r="Z130" s="36">
        <f t="shared" si="109"/>
        <v>0</v>
      </c>
      <c r="AA130" s="36">
        <f t="shared" si="110"/>
        <v>0</v>
      </c>
      <c r="AB130" s="69">
        <f t="shared" si="97"/>
      </c>
      <c r="AC130" s="35"/>
      <c r="AD130" s="41"/>
      <c r="AE130" s="41"/>
      <c r="AF130" s="41"/>
      <c r="AG130" s="41"/>
      <c r="AH130" s="41"/>
      <c r="AI130" s="36">
        <f t="shared" si="111"/>
        <v>0</v>
      </c>
      <c r="AJ130" s="41"/>
      <c r="AK130" s="41"/>
      <c r="AL130" s="41"/>
      <c r="AM130" s="41">
        <v>7.5</v>
      </c>
      <c r="AN130" s="41">
        <v>7.5</v>
      </c>
      <c r="AO130" s="36">
        <f t="shared" si="112"/>
        <v>15</v>
      </c>
      <c r="AP130" s="41"/>
      <c r="AQ130" s="41"/>
      <c r="AR130" s="41"/>
      <c r="AS130" s="41"/>
      <c r="AT130" s="41"/>
      <c r="AU130" s="36">
        <f t="shared" si="113"/>
        <v>0</v>
      </c>
      <c r="AV130" s="41"/>
      <c r="AW130" s="41"/>
      <c r="AX130" s="41"/>
      <c r="AY130" s="41"/>
      <c r="AZ130" s="41"/>
      <c r="BA130" s="36">
        <f t="shared" si="114"/>
        <v>0</v>
      </c>
      <c r="BB130" s="36">
        <f t="shared" si="115"/>
        <v>15</v>
      </c>
      <c r="BC130" s="69">
        <f t="shared" si="98"/>
        <v>0.002143752251811265</v>
      </c>
      <c r="BD130" s="35"/>
      <c r="BE130" s="41"/>
      <c r="BF130" s="41"/>
      <c r="BG130" s="41"/>
      <c r="BH130" s="41"/>
      <c r="BI130" s="41"/>
      <c r="BJ130" s="41"/>
      <c r="BK130" s="36">
        <f t="shared" si="116"/>
        <v>0</v>
      </c>
      <c r="BL130" s="41">
        <v>5.499999999999999</v>
      </c>
      <c r="BM130" s="41">
        <v>9.5</v>
      </c>
      <c r="BN130" s="41"/>
      <c r="BO130" s="41"/>
      <c r="BP130" s="41"/>
      <c r="BQ130" s="41"/>
      <c r="BR130" s="36">
        <f t="shared" si="104"/>
        <v>15</v>
      </c>
      <c r="BS130" s="41"/>
      <c r="BT130" s="41"/>
      <c r="BU130" s="41"/>
      <c r="BV130" s="41"/>
      <c r="BW130" s="41"/>
      <c r="BX130" s="36">
        <f t="shared" si="117"/>
        <v>0</v>
      </c>
      <c r="BY130" s="41"/>
      <c r="BZ130" s="41"/>
      <c r="CA130" s="41"/>
      <c r="CB130" s="41"/>
      <c r="CC130" s="41"/>
      <c r="CD130" s="36">
        <f t="shared" si="118"/>
        <v>0</v>
      </c>
      <c r="CE130" s="36">
        <f t="shared" si="105"/>
        <v>15</v>
      </c>
      <c r="CF130" s="69">
        <f t="shared" si="99"/>
        <v>0.0016514918689821655</v>
      </c>
      <c r="CG130" s="35"/>
      <c r="CH130" s="41"/>
      <c r="CI130" s="41"/>
      <c r="CJ130" s="41"/>
      <c r="CK130" s="36">
        <f t="shared" si="106"/>
        <v>0</v>
      </c>
      <c r="CL130" s="36"/>
      <c r="CM130" s="41"/>
      <c r="CN130" s="41"/>
      <c r="CO130" s="41"/>
      <c r="CP130" s="36">
        <f t="shared" si="119"/>
        <v>0</v>
      </c>
      <c r="CQ130" s="41"/>
      <c r="CR130" s="41"/>
      <c r="CS130" s="41"/>
      <c r="CT130" s="41"/>
      <c r="CU130" s="41"/>
      <c r="CV130" s="41"/>
      <c r="CW130" s="41"/>
      <c r="CX130" s="41"/>
      <c r="CY130" s="41"/>
      <c r="CZ130" s="41"/>
      <c r="DA130" s="41"/>
      <c r="DB130" s="41"/>
      <c r="DC130" s="41"/>
      <c r="DD130" s="41"/>
      <c r="DE130" s="41"/>
      <c r="DF130" s="41"/>
      <c r="DG130" s="41"/>
      <c r="DH130" s="36">
        <f t="shared" si="120"/>
        <v>0</v>
      </c>
      <c r="DI130" s="36">
        <f t="shared" si="121"/>
        <v>0</v>
      </c>
      <c r="DJ130" s="69">
        <f t="shared" si="96"/>
      </c>
      <c r="DK130" s="32"/>
    </row>
    <row r="131" spans="1:114" s="32" customFormat="1" ht="15.75" customHeight="1">
      <c r="A131" s="42">
        <v>15</v>
      </c>
      <c r="B131" s="16" t="s">
        <v>152</v>
      </c>
      <c r="C131" s="1"/>
      <c r="D131" s="51"/>
      <c r="E131" s="51"/>
      <c r="F131" s="51"/>
      <c r="G131" s="51"/>
      <c r="H131" s="51"/>
      <c r="I131" s="51"/>
      <c r="J131" s="51"/>
      <c r="K131" s="51"/>
      <c r="L131" s="51"/>
      <c r="M131" s="51"/>
      <c r="N131" s="51"/>
      <c r="O131" s="34">
        <f>SUM(D131:N131)</f>
        <v>0</v>
      </c>
      <c r="P131" s="36"/>
      <c r="Q131" s="51"/>
      <c r="R131" s="51"/>
      <c r="S131" s="51"/>
      <c r="T131" s="34">
        <f>SUM(Q131:S131)</f>
        <v>0</v>
      </c>
      <c r="U131" s="51"/>
      <c r="V131" s="51"/>
      <c r="W131" s="51"/>
      <c r="X131" s="51"/>
      <c r="Y131" s="51"/>
      <c r="Z131" s="34">
        <f>SUM(U131:Y131)</f>
        <v>0</v>
      </c>
      <c r="AA131" s="34">
        <f>SUM(O131,P131,T131,Z131)</f>
        <v>0</v>
      </c>
      <c r="AB131" s="69">
        <f t="shared" si="97"/>
      </c>
      <c r="AC131" s="35"/>
      <c r="AD131" s="51"/>
      <c r="AE131" s="51"/>
      <c r="AF131" s="51"/>
      <c r="AG131" s="51"/>
      <c r="AH131" s="51"/>
      <c r="AI131" s="34">
        <f>SUM(AD131:AH131)</f>
        <v>0</v>
      </c>
      <c r="AJ131" s="51"/>
      <c r="AK131" s="51"/>
      <c r="AL131" s="51"/>
      <c r="AM131" s="51"/>
      <c r="AN131" s="51"/>
      <c r="AO131" s="34">
        <f>SUM(AJ131:AN131)</f>
        <v>0</v>
      </c>
      <c r="AP131" s="51"/>
      <c r="AQ131" s="51"/>
      <c r="AR131" s="51"/>
      <c r="AS131" s="51"/>
      <c r="AT131" s="51"/>
      <c r="AU131" s="34">
        <f>SUM(AP131:AT131)</f>
        <v>0</v>
      </c>
      <c r="AV131" s="51"/>
      <c r="AW131" s="51"/>
      <c r="AX131" s="51"/>
      <c r="AY131" s="51"/>
      <c r="AZ131" s="51"/>
      <c r="BA131" s="34">
        <f>SUM(AV131:AZ131)</f>
        <v>0</v>
      </c>
      <c r="BB131" s="34">
        <f>SUM(AI131,AO131,AU131,BA131)</f>
        <v>0</v>
      </c>
      <c r="BC131" s="69">
        <f t="shared" si="98"/>
      </c>
      <c r="BD131" s="35"/>
      <c r="BE131" s="51"/>
      <c r="BF131" s="51"/>
      <c r="BG131" s="51"/>
      <c r="BH131" s="51"/>
      <c r="BI131" s="51"/>
      <c r="BJ131" s="51"/>
      <c r="BK131" s="34">
        <f>SUM(BE131:BJ131)</f>
        <v>0</v>
      </c>
      <c r="BL131" s="51"/>
      <c r="BM131" s="51"/>
      <c r="BN131" s="51"/>
      <c r="BO131" s="51"/>
      <c r="BP131" s="51"/>
      <c r="BQ131" s="51">
        <v>3.8</v>
      </c>
      <c r="BR131" s="34">
        <f>SUM(BL131:BQ131)</f>
        <v>3.8</v>
      </c>
      <c r="BS131" s="51"/>
      <c r="BT131" s="51"/>
      <c r="BU131" s="51"/>
      <c r="BV131" s="51"/>
      <c r="BW131" s="51"/>
      <c r="BX131" s="34">
        <f>SUM(BS131:BW131)</f>
        <v>0</v>
      </c>
      <c r="BY131" s="51"/>
      <c r="BZ131" s="51"/>
      <c r="CA131" s="51"/>
      <c r="CB131" s="51"/>
      <c r="CC131" s="51"/>
      <c r="CD131" s="34">
        <f t="shared" si="118"/>
        <v>0</v>
      </c>
      <c r="CE131" s="34">
        <f>SUM(BK131,BR131,BX131,CD131)</f>
        <v>3.8</v>
      </c>
      <c r="CF131" s="69">
        <f t="shared" si="99"/>
        <v>0.0004183779401421486</v>
      </c>
      <c r="CG131" s="35"/>
      <c r="CH131" s="51"/>
      <c r="CI131" s="51"/>
      <c r="CJ131" s="51"/>
      <c r="CK131" s="36">
        <f>SUM(CH131:CJ131)</f>
        <v>0</v>
      </c>
      <c r="CL131" s="36"/>
      <c r="CM131" s="51"/>
      <c r="CN131" s="51"/>
      <c r="CO131" s="51"/>
      <c r="CP131" s="34">
        <f>SUM(CM131:CO131)</f>
        <v>0</v>
      </c>
      <c r="CQ131" s="51"/>
      <c r="CR131" s="51"/>
      <c r="CS131" s="51"/>
      <c r="CT131" s="51"/>
      <c r="CU131" s="51"/>
      <c r="CV131" s="51"/>
      <c r="CW131" s="51"/>
      <c r="CX131" s="51"/>
      <c r="CY131" s="51"/>
      <c r="CZ131" s="51"/>
      <c r="DA131" s="51"/>
      <c r="DB131" s="51"/>
      <c r="DC131" s="51"/>
      <c r="DD131" s="51"/>
      <c r="DE131" s="51"/>
      <c r="DF131" s="51"/>
      <c r="DG131" s="51"/>
      <c r="DH131" s="34">
        <f t="shared" si="120"/>
        <v>0</v>
      </c>
      <c r="DI131" s="36">
        <f t="shared" si="121"/>
        <v>0</v>
      </c>
      <c r="DJ131" s="69">
        <f t="shared" si="96"/>
      </c>
    </row>
    <row r="132" spans="1:114" s="32" customFormat="1" ht="15.75" customHeight="1">
      <c r="A132" s="42"/>
      <c r="B132" s="16" t="s">
        <v>63</v>
      </c>
      <c r="C132" s="1"/>
      <c r="D132" s="51"/>
      <c r="E132" s="51"/>
      <c r="F132" s="51"/>
      <c r="G132" s="51"/>
      <c r="H132" s="51"/>
      <c r="I132" s="51"/>
      <c r="J132" s="51"/>
      <c r="K132" s="51"/>
      <c r="L132" s="51"/>
      <c r="M132" s="51"/>
      <c r="N132" s="51"/>
      <c r="O132" s="34">
        <f t="shared" si="107"/>
        <v>0</v>
      </c>
      <c r="P132" s="36"/>
      <c r="Q132" s="51"/>
      <c r="R132" s="51"/>
      <c r="S132" s="51"/>
      <c r="T132" s="34">
        <f t="shared" si="108"/>
        <v>0</v>
      </c>
      <c r="U132" s="51"/>
      <c r="V132" s="51"/>
      <c r="W132" s="51"/>
      <c r="X132" s="51"/>
      <c r="Y132" s="51"/>
      <c r="Z132" s="34">
        <f t="shared" si="109"/>
        <v>0</v>
      </c>
      <c r="AA132" s="34">
        <f t="shared" si="110"/>
        <v>0</v>
      </c>
      <c r="AB132" s="69">
        <f t="shared" si="97"/>
      </c>
      <c r="AC132" s="35"/>
      <c r="AD132" s="51"/>
      <c r="AE132" s="51"/>
      <c r="AF132" s="51"/>
      <c r="AG132" s="51"/>
      <c r="AH132" s="51"/>
      <c r="AI132" s="34">
        <f t="shared" si="111"/>
        <v>0</v>
      </c>
      <c r="AJ132" s="51"/>
      <c r="AK132" s="51"/>
      <c r="AL132" s="51"/>
      <c r="AM132" s="51"/>
      <c r="AN132" s="51"/>
      <c r="AO132" s="34">
        <f t="shared" si="112"/>
        <v>0</v>
      </c>
      <c r="AP132" s="51"/>
      <c r="AQ132" s="51"/>
      <c r="AR132" s="51"/>
      <c r="AS132" s="51"/>
      <c r="AT132" s="51"/>
      <c r="AU132" s="34">
        <f t="shared" si="113"/>
        <v>0</v>
      </c>
      <c r="AV132" s="51"/>
      <c r="AW132" s="51"/>
      <c r="AX132" s="51"/>
      <c r="AY132" s="51"/>
      <c r="AZ132" s="51"/>
      <c r="BA132" s="34">
        <f t="shared" si="114"/>
        <v>0</v>
      </c>
      <c r="BB132" s="34">
        <f t="shared" si="115"/>
        <v>0</v>
      </c>
      <c r="BC132" s="69">
        <f t="shared" si="98"/>
      </c>
      <c r="BD132" s="35"/>
      <c r="BE132" s="51"/>
      <c r="BF132" s="51"/>
      <c r="BG132" s="51"/>
      <c r="BH132" s="51"/>
      <c r="BI132" s="51"/>
      <c r="BJ132" s="51"/>
      <c r="BK132" s="34">
        <f t="shared" si="116"/>
        <v>0</v>
      </c>
      <c r="BL132" s="51"/>
      <c r="BM132" s="51"/>
      <c r="BN132" s="51">
        <v>1.38582</v>
      </c>
      <c r="BO132" s="51"/>
      <c r="BP132" s="51"/>
      <c r="BQ132" s="51"/>
      <c r="BR132" s="34">
        <f t="shared" si="104"/>
        <v>1.38582</v>
      </c>
      <c r="BS132" s="51"/>
      <c r="BT132" s="51"/>
      <c r="BU132" s="51"/>
      <c r="BV132" s="51"/>
      <c r="BW132" s="51"/>
      <c r="BX132" s="34">
        <f t="shared" si="117"/>
        <v>0</v>
      </c>
      <c r="BY132" s="51"/>
      <c r="BZ132" s="51"/>
      <c r="CA132" s="51"/>
      <c r="CB132" s="51"/>
      <c r="CC132" s="51"/>
      <c r="CD132" s="34">
        <f>SUM(BY132:CC132)</f>
        <v>0</v>
      </c>
      <c r="CE132" s="34">
        <f t="shared" si="105"/>
        <v>1.38582</v>
      </c>
      <c r="CF132" s="69">
        <f t="shared" si="99"/>
        <v>0.0001525780307915243</v>
      </c>
      <c r="CG132" s="35"/>
      <c r="CH132" s="51"/>
      <c r="CI132" s="51"/>
      <c r="CJ132" s="51"/>
      <c r="CK132" s="36">
        <f t="shared" si="106"/>
        <v>0</v>
      </c>
      <c r="CL132" s="36"/>
      <c r="CM132" s="51"/>
      <c r="CN132" s="51"/>
      <c r="CO132" s="51"/>
      <c r="CP132" s="34">
        <f t="shared" si="119"/>
        <v>0</v>
      </c>
      <c r="CQ132" s="51"/>
      <c r="CR132" s="51"/>
      <c r="CS132" s="51"/>
      <c r="CT132" s="51"/>
      <c r="CU132" s="51"/>
      <c r="CV132" s="51"/>
      <c r="CW132" s="51"/>
      <c r="CX132" s="51"/>
      <c r="CY132" s="51"/>
      <c r="CZ132" s="51"/>
      <c r="DA132" s="51"/>
      <c r="DB132" s="51"/>
      <c r="DC132" s="51"/>
      <c r="DD132" s="51"/>
      <c r="DE132" s="51"/>
      <c r="DF132" s="51"/>
      <c r="DG132" s="51"/>
      <c r="DH132" s="34">
        <f>SUM(CQ132:DG132)</f>
        <v>0</v>
      </c>
      <c r="DI132" s="36">
        <f>SUM(CK132,CL132,CP132,DH132)</f>
        <v>0</v>
      </c>
      <c r="DJ132" s="69">
        <f t="shared" si="96"/>
      </c>
    </row>
    <row r="133" spans="1:114" s="32" customFormat="1" ht="15.75" customHeight="1">
      <c r="A133" s="42"/>
      <c r="B133" s="16" t="s">
        <v>64</v>
      </c>
      <c r="C133" s="1"/>
      <c r="D133" s="51"/>
      <c r="E133" s="51"/>
      <c r="F133" s="51"/>
      <c r="G133" s="51"/>
      <c r="H133" s="51"/>
      <c r="I133" s="51"/>
      <c r="J133" s="51"/>
      <c r="K133" s="51"/>
      <c r="L133" s="51"/>
      <c r="M133" s="51"/>
      <c r="N133" s="51"/>
      <c r="O133" s="34">
        <f>SUM(D133:N133)</f>
        <v>0</v>
      </c>
      <c r="P133" s="36"/>
      <c r="Q133" s="51"/>
      <c r="R133" s="51"/>
      <c r="S133" s="51"/>
      <c r="T133" s="34">
        <f>SUM(Q133:S133)</f>
        <v>0</v>
      </c>
      <c r="U133" s="51"/>
      <c r="V133" s="51"/>
      <c r="W133" s="51"/>
      <c r="X133" s="51"/>
      <c r="Y133" s="51"/>
      <c r="Z133" s="34">
        <f>SUM(U133:Y133)</f>
        <v>0</v>
      </c>
      <c r="AA133" s="34">
        <f>SUM(O133,P133,T133,Z133)</f>
        <v>0</v>
      </c>
      <c r="AB133" s="69">
        <f t="shared" si="97"/>
      </c>
      <c r="AC133" s="35"/>
      <c r="AD133" s="51"/>
      <c r="AE133" s="51"/>
      <c r="AF133" s="51"/>
      <c r="AG133" s="51"/>
      <c r="AH133" s="51">
        <v>1.05</v>
      </c>
      <c r="AI133" s="34">
        <f>SUM(AD133:AH133)</f>
        <v>1.05</v>
      </c>
      <c r="AJ133" s="51"/>
      <c r="AK133" s="51"/>
      <c r="AL133" s="51"/>
      <c r="AM133" s="51"/>
      <c r="AN133" s="51"/>
      <c r="AO133" s="34">
        <f>SUM(AJ133:AN133)</f>
        <v>0</v>
      </c>
      <c r="AP133" s="51"/>
      <c r="AQ133" s="51"/>
      <c r="AR133" s="51"/>
      <c r="AS133" s="51"/>
      <c r="AT133" s="51"/>
      <c r="AU133" s="34">
        <f>SUM(AP133:AT133)</f>
        <v>0</v>
      </c>
      <c r="AV133" s="51"/>
      <c r="AW133" s="51"/>
      <c r="AX133" s="51"/>
      <c r="AY133" s="51"/>
      <c r="AZ133" s="51"/>
      <c r="BA133" s="34">
        <f>SUM(AV133:AZ133)</f>
        <v>0</v>
      </c>
      <c r="BB133" s="34">
        <f>SUM(AI133,AO133,AU133,BA133)</f>
        <v>1.05</v>
      </c>
      <c r="BC133" s="69">
        <f t="shared" si="98"/>
        <v>0.00015006265762678857</v>
      </c>
      <c r="BD133" s="35"/>
      <c r="BE133" s="51">
        <v>0.1</v>
      </c>
      <c r="BF133" s="51"/>
      <c r="BG133" s="51">
        <v>0.9</v>
      </c>
      <c r="BH133" s="51">
        <v>0.1</v>
      </c>
      <c r="BI133" s="51"/>
      <c r="BJ133" s="51"/>
      <c r="BK133" s="34">
        <f>SUM(BE133:BJ133)</f>
        <v>1.1</v>
      </c>
      <c r="BL133" s="51">
        <v>2</v>
      </c>
      <c r="BM133" s="51">
        <v>2</v>
      </c>
      <c r="BN133" s="51">
        <v>1</v>
      </c>
      <c r="BO133" s="51"/>
      <c r="BP133" s="51"/>
      <c r="BQ133" s="51"/>
      <c r="BR133" s="34">
        <f t="shared" si="104"/>
        <v>5</v>
      </c>
      <c r="BS133" s="51"/>
      <c r="BT133" s="51"/>
      <c r="BU133" s="51"/>
      <c r="BV133" s="51"/>
      <c r="BW133" s="51"/>
      <c r="BX133" s="34">
        <f>SUM(BS133:BW133)</f>
        <v>0</v>
      </c>
      <c r="BY133" s="51"/>
      <c r="BZ133" s="51"/>
      <c r="CA133" s="51"/>
      <c r="CB133" s="51"/>
      <c r="CC133" s="51"/>
      <c r="CD133" s="34">
        <f t="shared" si="118"/>
        <v>0</v>
      </c>
      <c r="CE133" s="34">
        <f t="shared" si="105"/>
        <v>6.1</v>
      </c>
      <c r="CF133" s="69">
        <f t="shared" si="99"/>
        <v>0.0006716066933860806</v>
      </c>
      <c r="CG133" s="35"/>
      <c r="CH133" s="51"/>
      <c r="CI133" s="51"/>
      <c r="CJ133" s="51"/>
      <c r="CK133" s="36">
        <f t="shared" si="106"/>
        <v>0</v>
      </c>
      <c r="CL133" s="36"/>
      <c r="CM133" s="51"/>
      <c r="CN133" s="51"/>
      <c r="CO133" s="51"/>
      <c r="CP133" s="34">
        <f>SUM(CM133:CO133)</f>
        <v>0</v>
      </c>
      <c r="CQ133" s="51"/>
      <c r="CR133" s="51"/>
      <c r="CS133" s="51"/>
      <c r="CT133" s="51"/>
      <c r="CU133" s="51"/>
      <c r="CV133" s="51"/>
      <c r="CW133" s="51"/>
      <c r="CX133" s="51"/>
      <c r="CY133" s="51"/>
      <c r="CZ133" s="51"/>
      <c r="DA133" s="51"/>
      <c r="DB133" s="51"/>
      <c r="DC133" s="51"/>
      <c r="DD133" s="51"/>
      <c r="DE133" s="51"/>
      <c r="DF133" s="51"/>
      <c r="DG133" s="51"/>
      <c r="DH133" s="34">
        <f t="shared" si="120"/>
        <v>0</v>
      </c>
      <c r="DI133" s="36">
        <f t="shared" si="121"/>
        <v>0</v>
      </c>
      <c r="DJ133" s="69">
        <f t="shared" si="96"/>
      </c>
    </row>
    <row r="134" spans="1:114" s="32" customFormat="1" ht="15.75" customHeight="1">
      <c r="A134" s="42"/>
      <c r="B134" s="16" t="s">
        <v>178</v>
      </c>
      <c r="C134" s="1"/>
      <c r="D134" s="51"/>
      <c r="E134" s="51"/>
      <c r="F134" s="51"/>
      <c r="G134" s="51"/>
      <c r="H134" s="51"/>
      <c r="I134" s="51"/>
      <c r="J134" s="51"/>
      <c r="K134" s="51"/>
      <c r="L134" s="51"/>
      <c r="M134" s="51"/>
      <c r="N134" s="51"/>
      <c r="O134" s="34">
        <f>SUM(D134:N134)</f>
        <v>0</v>
      </c>
      <c r="P134" s="36"/>
      <c r="Q134" s="51"/>
      <c r="R134" s="51"/>
      <c r="S134" s="51"/>
      <c r="T134" s="34">
        <f>SUM(Q134:S134)</f>
        <v>0</v>
      </c>
      <c r="U134" s="51"/>
      <c r="V134" s="51"/>
      <c r="W134" s="51"/>
      <c r="X134" s="51"/>
      <c r="Y134" s="51"/>
      <c r="Z134" s="34">
        <f>SUM(U134:Y134)</f>
        <v>0</v>
      </c>
      <c r="AA134" s="34">
        <f>SUM(O134,P134,T134,Z134)</f>
        <v>0</v>
      </c>
      <c r="AB134" s="69">
        <f t="shared" si="97"/>
      </c>
      <c r="AC134" s="35"/>
      <c r="AD134" s="51"/>
      <c r="AE134" s="51"/>
      <c r="AF134" s="51"/>
      <c r="AG134" s="51"/>
      <c r="AH134" s="51"/>
      <c r="AI134" s="34">
        <f>SUM(AD134:AH134)</f>
        <v>0</v>
      </c>
      <c r="AJ134" s="51"/>
      <c r="AK134" s="51"/>
      <c r="AL134" s="51"/>
      <c r="AM134" s="51"/>
      <c r="AN134" s="51"/>
      <c r="AO134" s="34">
        <f>SUM(AJ134:AN134)</f>
        <v>0</v>
      </c>
      <c r="AP134" s="51"/>
      <c r="AQ134" s="51"/>
      <c r="AR134" s="51"/>
      <c r="AS134" s="51"/>
      <c r="AT134" s="51"/>
      <c r="AU134" s="34">
        <f>SUM(AP134:AT134)</f>
        <v>0</v>
      </c>
      <c r="AV134" s="51"/>
      <c r="AW134" s="51"/>
      <c r="AX134" s="51"/>
      <c r="AY134" s="51"/>
      <c r="AZ134" s="51"/>
      <c r="BA134" s="34">
        <f>SUM(AV134:AZ134)</f>
        <v>0</v>
      </c>
      <c r="BB134" s="34">
        <f>SUM(AI134,AO134,AU134,BA134)</f>
        <v>0</v>
      </c>
      <c r="BC134" s="69">
        <f t="shared" si="98"/>
      </c>
      <c r="BD134" s="35"/>
      <c r="BE134" s="51"/>
      <c r="BF134" s="51"/>
      <c r="BG134" s="51"/>
      <c r="BH134" s="51"/>
      <c r="BI134" s="51"/>
      <c r="BJ134" s="51"/>
      <c r="BK134" s="34">
        <f>SUM(BE134:BJ134)</f>
        <v>0</v>
      </c>
      <c r="BL134" s="51"/>
      <c r="BM134" s="51"/>
      <c r="BN134" s="51"/>
      <c r="BO134" s="51"/>
      <c r="BP134" s="51"/>
      <c r="BQ134" s="51">
        <v>1.5</v>
      </c>
      <c r="BR134" s="34">
        <f>SUM(BL134:BQ134)</f>
        <v>1.5</v>
      </c>
      <c r="BS134" s="51"/>
      <c r="BT134" s="51"/>
      <c r="BU134" s="51"/>
      <c r="BV134" s="51"/>
      <c r="BW134" s="51"/>
      <c r="BX134" s="34">
        <f>SUM(BS134:BW134)</f>
        <v>0</v>
      </c>
      <c r="BY134" s="51"/>
      <c r="BZ134" s="51"/>
      <c r="CA134" s="51"/>
      <c r="CB134" s="51"/>
      <c r="CC134" s="51"/>
      <c r="CD134" s="34">
        <f>SUM(BY134:CC134)</f>
        <v>0</v>
      </c>
      <c r="CE134" s="34">
        <f>SUM(BK134,BR134,BX134,CD134)</f>
        <v>1.5</v>
      </c>
      <c r="CF134" s="69">
        <f t="shared" si="99"/>
        <v>0.00016514918689821656</v>
      </c>
      <c r="CG134" s="35"/>
      <c r="CH134" s="51"/>
      <c r="CI134" s="51"/>
      <c r="CJ134" s="51"/>
      <c r="CK134" s="36">
        <f>SUM(CH134:CJ134)</f>
        <v>0</v>
      </c>
      <c r="CL134" s="36"/>
      <c r="CM134" s="51"/>
      <c r="CN134" s="51"/>
      <c r="CO134" s="51"/>
      <c r="CP134" s="34">
        <f>SUM(CM134:CO134)</f>
        <v>0</v>
      </c>
      <c r="CQ134" s="51"/>
      <c r="CR134" s="51"/>
      <c r="CS134" s="51"/>
      <c r="CT134" s="51"/>
      <c r="CU134" s="51"/>
      <c r="CV134" s="51"/>
      <c r="CW134" s="51"/>
      <c r="CX134" s="51"/>
      <c r="CY134" s="51"/>
      <c r="CZ134" s="51"/>
      <c r="DA134" s="51"/>
      <c r="DB134" s="51"/>
      <c r="DC134" s="51"/>
      <c r="DD134" s="51"/>
      <c r="DE134" s="51"/>
      <c r="DF134" s="51"/>
      <c r="DG134" s="51"/>
      <c r="DH134" s="34">
        <f>SUM(CQ134:DG134)</f>
        <v>0</v>
      </c>
      <c r="DI134" s="36">
        <f>SUM(CK134,CL134,CP134,DH134)</f>
        <v>0</v>
      </c>
      <c r="DJ134" s="69">
        <f t="shared" si="96"/>
      </c>
    </row>
    <row r="135" spans="1:114" s="32" customFormat="1" ht="15.75" customHeight="1">
      <c r="A135" s="42">
        <v>16</v>
      </c>
      <c r="B135" s="16" t="s">
        <v>65</v>
      </c>
      <c r="C135" s="1"/>
      <c r="D135" s="51"/>
      <c r="E135" s="51"/>
      <c r="F135" s="51"/>
      <c r="G135" s="51"/>
      <c r="H135" s="51"/>
      <c r="I135" s="51"/>
      <c r="J135" s="51"/>
      <c r="K135" s="51"/>
      <c r="L135" s="51"/>
      <c r="M135" s="51"/>
      <c r="N135" s="51"/>
      <c r="O135" s="34">
        <f t="shared" si="107"/>
        <v>0</v>
      </c>
      <c r="P135" s="36"/>
      <c r="Q135" s="51"/>
      <c r="R135" s="51"/>
      <c r="S135" s="51"/>
      <c r="T135" s="34">
        <f t="shared" si="108"/>
        <v>0</v>
      </c>
      <c r="U135" s="51"/>
      <c r="V135" s="51"/>
      <c r="W135" s="51"/>
      <c r="X135" s="51"/>
      <c r="Y135" s="51"/>
      <c r="Z135" s="34">
        <f t="shared" si="109"/>
        <v>0</v>
      </c>
      <c r="AA135" s="34">
        <f t="shared" si="110"/>
        <v>0</v>
      </c>
      <c r="AB135" s="69">
        <f t="shared" si="97"/>
      </c>
      <c r="AC135" s="35"/>
      <c r="AD135" s="51"/>
      <c r="AE135" s="51"/>
      <c r="AF135" s="51"/>
      <c r="AG135" s="51"/>
      <c r="AH135" s="51"/>
      <c r="AI135" s="34">
        <f t="shared" si="111"/>
        <v>0</v>
      </c>
      <c r="AJ135" s="51"/>
      <c r="AK135" s="51"/>
      <c r="AL135" s="51"/>
      <c r="AM135" s="51"/>
      <c r="AN135" s="51"/>
      <c r="AO135" s="34">
        <f t="shared" si="112"/>
        <v>0</v>
      </c>
      <c r="AP135" s="51"/>
      <c r="AQ135" s="51"/>
      <c r="AR135" s="51"/>
      <c r="AS135" s="51"/>
      <c r="AT135" s="51"/>
      <c r="AU135" s="34">
        <f t="shared" si="113"/>
        <v>0</v>
      </c>
      <c r="AV135" s="51"/>
      <c r="AW135" s="51"/>
      <c r="AX135" s="51"/>
      <c r="AY135" s="51"/>
      <c r="AZ135" s="51"/>
      <c r="BA135" s="34">
        <f t="shared" si="114"/>
        <v>0</v>
      </c>
      <c r="BB135" s="34">
        <f t="shared" si="115"/>
        <v>0</v>
      </c>
      <c r="BC135" s="69">
        <f t="shared" si="98"/>
      </c>
      <c r="BD135" s="35"/>
      <c r="BE135" s="51"/>
      <c r="BF135" s="51"/>
      <c r="BG135" s="51"/>
      <c r="BH135" s="51"/>
      <c r="BI135" s="51"/>
      <c r="BJ135" s="51"/>
      <c r="BK135" s="34">
        <f t="shared" si="116"/>
        <v>0</v>
      </c>
      <c r="BL135" s="51">
        <v>1.0444</v>
      </c>
      <c r="BM135" s="51">
        <v>1.10490844</v>
      </c>
      <c r="BN135" s="51">
        <v>1.0774045</v>
      </c>
      <c r="BO135" s="51"/>
      <c r="BP135" s="51"/>
      <c r="BQ135" s="51"/>
      <c r="BR135" s="34">
        <f t="shared" si="104"/>
        <v>3.22671294</v>
      </c>
      <c r="BS135" s="51"/>
      <c r="BT135" s="51"/>
      <c r="BU135" s="51"/>
      <c r="BV135" s="51"/>
      <c r="BW135" s="51"/>
      <c r="BX135" s="34">
        <f t="shared" si="117"/>
        <v>0</v>
      </c>
      <c r="BY135" s="51"/>
      <c r="BZ135" s="51"/>
      <c r="CA135" s="51"/>
      <c r="CB135" s="51"/>
      <c r="CC135" s="51"/>
      <c r="CD135" s="34">
        <f t="shared" si="118"/>
        <v>0</v>
      </c>
      <c r="CE135" s="34">
        <f t="shared" si="105"/>
        <v>3.22671294</v>
      </c>
      <c r="CF135" s="69">
        <f t="shared" si="99"/>
        <v>0.0003552593455966359</v>
      </c>
      <c r="CG135" s="35"/>
      <c r="CH135" s="51"/>
      <c r="CI135" s="51"/>
      <c r="CJ135" s="51"/>
      <c r="CK135" s="36">
        <f t="shared" si="106"/>
        <v>0</v>
      </c>
      <c r="CL135" s="36"/>
      <c r="CM135" s="51"/>
      <c r="CN135" s="51"/>
      <c r="CO135" s="51"/>
      <c r="CP135" s="34">
        <f t="shared" si="119"/>
        <v>0</v>
      </c>
      <c r="CQ135" s="51"/>
      <c r="CR135" s="51"/>
      <c r="CS135" s="51"/>
      <c r="CT135" s="51"/>
      <c r="CU135" s="51"/>
      <c r="CV135" s="51"/>
      <c r="CW135" s="51"/>
      <c r="CX135" s="51"/>
      <c r="CY135" s="51"/>
      <c r="CZ135" s="51"/>
      <c r="DA135" s="51"/>
      <c r="DB135" s="51"/>
      <c r="DC135" s="51"/>
      <c r="DD135" s="51"/>
      <c r="DE135" s="51"/>
      <c r="DF135" s="51"/>
      <c r="DG135" s="51"/>
      <c r="DH135" s="34">
        <f t="shared" si="120"/>
        <v>0</v>
      </c>
      <c r="DI135" s="36">
        <f t="shared" si="121"/>
        <v>0</v>
      </c>
      <c r="DJ135" s="69">
        <f t="shared" si="96"/>
      </c>
    </row>
    <row r="136" spans="1:115" s="10" customFormat="1" ht="25.5" customHeight="1">
      <c r="A136" s="42">
        <v>17</v>
      </c>
      <c r="B136" s="15" t="s">
        <v>66</v>
      </c>
      <c r="C136" s="1"/>
      <c r="D136" s="40">
        <v>0.02</v>
      </c>
      <c r="E136" s="40"/>
      <c r="F136" s="40">
        <v>1.630361</v>
      </c>
      <c r="G136" s="40">
        <v>2.580847</v>
      </c>
      <c r="H136" s="40">
        <v>1.805051</v>
      </c>
      <c r="I136" s="40">
        <v>0.47348</v>
      </c>
      <c r="J136" s="40">
        <v>1.904352</v>
      </c>
      <c r="K136" s="40">
        <v>1.1</v>
      </c>
      <c r="L136" s="40">
        <v>0.8</v>
      </c>
      <c r="M136" s="40">
        <v>1</v>
      </c>
      <c r="N136" s="40">
        <v>1</v>
      </c>
      <c r="O136" s="36">
        <f t="shared" si="107"/>
        <v>12.314091</v>
      </c>
      <c r="P136" s="36"/>
      <c r="Q136" s="40"/>
      <c r="R136" s="40"/>
      <c r="S136" s="40"/>
      <c r="T136" s="36">
        <f t="shared" si="108"/>
        <v>0</v>
      </c>
      <c r="U136" s="40"/>
      <c r="V136" s="40"/>
      <c r="W136" s="40"/>
      <c r="X136" s="40"/>
      <c r="Y136" s="40"/>
      <c r="Z136" s="36">
        <f t="shared" si="109"/>
        <v>0</v>
      </c>
      <c r="AA136" s="36">
        <f t="shared" si="110"/>
        <v>12.314091</v>
      </c>
      <c r="AB136" s="69">
        <f t="shared" si="97"/>
        <v>0.002374559862465724</v>
      </c>
      <c r="AC136" s="35"/>
      <c r="AD136" s="40">
        <v>0.827</v>
      </c>
      <c r="AE136" s="40">
        <v>0.80000044085</v>
      </c>
      <c r="AF136" s="40">
        <v>1.7053503400000003</v>
      </c>
      <c r="AG136" s="40">
        <v>2.27958709</v>
      </c>
      <c r="AH136" s="40">
        <v>0.8585538699999999</v>
      </c>
      <c r="AI136" s="36">
        <f t="shared" si="111"/>
        <v>6.47049174085</v>
      </c>
      <c r="AJ136" s="40">
        <v>3.361</v>
      </c>
      <c r="AK136" s="40">
        <v>2.6104000000000003</v>
      </c>
      <c r="AL136" s="40">
        <v>4.681</v>
      </c>
      <c r="AM136" s="40">
        <v>0.5</v>
      </c>
      <c r="AN136" s="40"/>
      <c r="AO136" s="36">
        <f t="shared" si="112"/>
        <v>11.1524</v>
      </c>
      <c r="AP136" s="40"/>
      <c r="AQ136" s="40"/>
      <c r="AR136" s="40"/>
      <c r="AS136" s="40"/>
      <c r="AT136" s="40"/>
      <c r="AU136" s="36">
        <f t="shared" si="113"/>
        <v>0</v>
      </c>
      <c r="AV136" s="40"/>
      <c r="AW136" s="40"/>
      <c r="AX136" s="40"/>
      <c r="AY136" s="40"/>
      <c r="AZ136" s="40"/>
      <c r="BA136" s="36">
        <f t="shared" si="114"/>
        <v>0</v>
      </c>
      <c r="BB136" s="36">
        <f t="shared" si="115"/>
        <v>17.62289174085</v>
      </c>
      <c r="BC136" s="69">
        <f t="shared" si="98"/>
        <v>0.0025186075901915557</v>
      </c>
      <c r="BD136" s="35"/>
      <c r="BE136" s="40">
        <v>0.12480490000000002</v>
      </c>
      <c r="BF136" s="40">
        <v>0.18140292</v>
      </c>
      <c r="BG136" s="40">
        <v>0.0849566</v>
      </c>
      <c r="BH136" s="40">
        <v>0.58740102</v>
      </c>
      <c r="BI136" s="40"/>
      <c r="BJ136" s="40">
        <v>0.79995</v>
      </c>
      <c r="BK136" s="36">
        <f t="shared" si="116"/>
        <v>1.77851544</v>
      </c>
      <c r="BL136" s="40"/>
      <c r="BM136" s="40"/>
      <c r="BN136" s="40"/>
      <c r="BO136" s="40"/>
      <c r="BP136" s="40"/>
      <c r="BQ136" s="40"/>
      <c r="BR136" s="36">
        <f t="shared" si="104"/>
        <v>0</v>
      </c>
      <c r="BS136" s="40"/>
      <c r="BT136" s="40"/>
      <c r="BU136" s="40"/>
      <c r="BV136" s="40"/>
      <c r="BW136" s="40"/>
      <c r="BX136" s="36">
        <f t="shared" si="117"/>
        <v>0</v>
      </c>
      <c r="BY136" s="40"/>
      <c r="BZ136" s="40"/>
      <c r="CA136" s="40"/>
      <c r="CB136" s="40"/>
      <c r="CC136" s="40"/>
      <c r="CD136" s="36">
        <f t="shared" si="118"/>
        <v>0</v>
      </c>
      <c r="CE136" s="36">
        <f t="shared" si="105"/>
        <v>1.77851544</v>
      </c>
      <c r="CF136" s="69">
        <f t="shared" si="99"/>
        <v>0.00019581358586794924</v>
      </c>
      <c r="CG136" s="35"/>
      <c r="CH136" s="40"/>
      <c r="CI136" s="40"/>
      <c r="CJ136" s="40"/>
      <c r="CK136" s="36">
        <f t="shared" si="106"/>
        <v>0</v>
      </c>
      <c r="CL136" s="36"/>
      <c r="CM136" s="40"/>
      <c r="CN136" s="40"/>
      <c r="CO136" s="40"/>
      <c r="CP136" s="36">
        <f t="shared" si="119"/>
        <v>0</v>
      </c>
      <c r="CQ136" s="40"/>
      <c r="CR136" s="40"/>
      <c r="CS136" s="40"/>
      <c r="CT136" s="40"/>
      <c r="CU136" s="40"/>
      <c r="CV136" s="40"/>
      <c r="CW136" s="40"/>
      <c r="CX136" s="40"/>
      <c r="CY136" s="40"/>
      <c r="CZ136" s="40"/>
      <c r="DA136" s="40"/>
      <c r="DB136" s="40"/>
      <c r="DC136" s="40"/>
      <c r="DD136" s="40"/>
      <c r="DE136" s="40"/>
      <c r="DF136" s="40"/>
      <c r="DG136" s="40"/>
      <c r="DH136" s="36">
        <f t="shared" si="120"/>
        <v>0</v>
      </c>
      <c r="DI136" s="36">
        <f t="shared" si="121"/>
        <v>0</v>
      </c>
      <c r="DJ136" s="69">
        <f t="shared" si="96"/>
      </c>
      <c r="DK136" s="32"/>
    </row>
    <row r="137" spans="1:114" s="32" customFormat="1" ht="20.25" customHeight="1">
      <c r="A137" s="1"/>
      <c r="B137" s="63" t="s">
        <v>52</v>
      </c>
      <c r="C137" s="1"/>
      <c r="D137" s="55">
        <f>SUM(D120:D136)</f>
        <v>0.02</v>
      </c>
      <c r="E137" s="55">
        <f aca="true" t="shared" si="122" ref="E137:AA137">SUM(E120:E136)</f>
        <v>0</v>
      </c>
      <c r="F137" s="55">
        <f t="shared" si="122"/>
        <v>1.630361</v>
      </c>
      <c r="G137" s="55">
        <f t="shared" si="122"/>
        <v>2.580847</v>
      </c>
      <c r="H137" s="55">
        <f t="shared" si="122"/>
        <v>1.805051</v>
      </c>
      <c r="I137" s="55">
        <f t="shared" si="122"/>
        <v>0.47348</v>
      </c>
      <c r="J137" s="55">
        <f t="shared" si="122"/>
        <v>1.904352</v>
      </c>
      <c r="K137" s="55">
        <f t="shared" si="122"/>
        <v>1.1</v>
      </c>
      <c r="L137" s="55">
        <f t="shared" si="122"/>
        <v>6.6</v>
      </c>
      <c r="M137" s="55">
        <f t="shared" si="122"/>
        <v>6.9</v>
      </c>
      <c r="N137" s="55">
        <f t="shared" si="122"/>
        <v>5</v>
      </c>
      <c r="O137" s="56">
        <f t="shared" si="122"/>
        <v>28.014091</v>
      </c>
      <c r="P137" s="56">
        <f t="shared" si="122"/>
        <v>0</v>
      </c>
      <c r="Q137" s="55">
        <f t="shared" si="122"/>
        <v>0</v>
      </c>
      <c r="R137" s="55">
        <f t="shared" si="122"/>
        <v>0</v>
      </c>
      <c r="S137" s="55">
        <f t="shared" si="122"/>
        <v>0</v>
      </c>
      <c r="T137" s="56">
        <f t="shared" si="122"/>
        <v>0</v>
      </c>
      <c r="U137" s="55">
        <f t="shared" si="122"/>
        <v>0</v>
      </c>
      <c r="V137" s="55">
        <f t="shared" si="122"/>
        <v>0</v>
      </c>
      <c r="W137" s="55">
        <f t="shared" si="122"/>
        <v>0</v>
      </c>
      <c r="X137" s="55">
        <f t="shared" si="122"/>
        <v>0</v>
      </c>
      <c r="Y137" s="55">
        <f t="shared" si="122"/>
        <v>0</v>
      </c>
      <c r="Z137" s="56">
        <f t="shared" si="122"/>
        <v>0</v>
      </c>
      <c r="AA137" s="56">
        <f t="shared" si="122"/>
        <v>28.014091</v>
      </c>
      <c r="AB137" s="70">
        <f t="shared" si="97"/>
        <v>0.0054020338222335925</v>
      </c>
      <c r="AC137" s="35"/>
      <c r="AD137" s="55">
        <f aca="true" t="shared" si="123" ref="AD137:BB137">SUM(AD120:AD136)</f>
        <v>0.827</v>
      </c>
      <c r="AE137" s="55">
        <f t="shared" si="123"/>
        <v>0.80000044085</v>
      </c>
      <c r="AF137" s="55">
        <f t="shared" si="123"/>
        <v>1.7053503400000003</v>
      </c>
      <c r="AG137" s="55">
        <f t="shared" si="123"/>
        <v>2.27958709</v>
      </c>
      <c r="AH137" s="55">
        <f t="shared" si="123"/>
        <v>1.90855387</v>
      </c>
      <c r="AI137" s="56">
        <f t="shared" si="123"/>
        <v>7.52049174085</v>
      </c>
      <c r="AJ137" s="55">
        <f t="shared" si="123"/>
        <v>6.4990310000000004</v>
      </c>
      <c r="AK137" s="55">
        <f t="shared" si="123"/>
        <v>14.62976212865</v>
      </c>
      <c r="AL137" s="55">
        <f t="shared" si="123"/>
        <v>18.085269110000002</v>
      </c>
      <c r="AM137" s="55">
        <f t="shared" si="123"/>
        <v>32.41937969</v>
      </c>
      <c r="AN137" s="55">
        <f t="shared" si="123"/>
        <v>26.21930935</v>
      </c>
      <c r="AO137" s="56">
        <f t="shared" si="123"/>
        <v>97.85275127865</v>
      </c>
      <c r="AP137" s="55">
        <f t="shared" si="123"/>
        <v>0</v>
      </c>
      <c r="AQ137" s="55">
        <f t="shared" si="123"/>
        <v>0</v>
      </c>
      <c r="AR137" s="55">
        <f t="shared" si="123"/>
        <v>0</v>
      </c>
      <c r="AS137" s="55">
        <f t="shared" si="123"/>
        <v>0</v>
      </c>
      <c r="AT137" s="55">
        <f t="shared" si="123"/>
        <v>0</v>
      </c>
      <c r="AU137" s="56">
        <f t="shared" si="123"/>
        <v>0</v>
      </c>
      <c r="AV137" s="55">
        <f t="shared" si="123"/>
        <v>0</v>
      </c>
      <c r="AW137" s="55">
        <f t="shared" si="123"/>
        <v>0</v>
      </c>
      <c r="AX137" s="55">
        <f t="shared" si="123"/>
        <v>0</v>
      </c>
      <c r="AY137" s="55">
        <f t="shared" si="123"/>
        <v>0</v>
      </c>
      <c r="AZ137" s="55">
        <f t="shared" si="123"/>
        <v>0</v>
      </c>
      <c r="BA137" s="56">
        <f t="shared" si="123"/>
        <v>0</v>
      </c>
      <c r="BB137" s="56">
        <f t="shared" si="123"/>
        <v>105.3732430195</v>
      </c>
      <c r="BC137" s="70">
        <f t="shared" si="98"/>
        <v>0.01505960846691392</v>
      </c>
      <c r="BD137" s="35"/>
      <c r="BE137" s="55">
        <f aca="true" t="shared" si="124" ref="BE137:CE137">SUM(BE120:BE136)</f>
        <v>1.4248049</v>
      </c>
      <c r="BF137" s="55">
        <f t="shared" si="124"/>
        <v>1.18140292</v>
      </c>
      <c r="BG137" s="55">
        <f t="shared" si="124"/>
        <v>1.4849565999999998</v>
      </c>
      <c r="BH137" s="55">
        <f t="shared" si="124"/>
        <v>3.96739602</v>
      </c>
      <c r="BI137" s="55">
        <f t="shared" si="124"/>
        <v>0.35</v>
      </c>
      <c r="BJ137" s="55">
        <f t="shared" si="124"/>
        <v>0.79995</v>
      </c>
      <c r="BK137" s="56">
        <f t="shared" si="124"/>
        <v>9.20851044</v>
      </c>
      <c r="BL137" s="55">
        <f t="shared" si="124"/>
        <v>13.616001349999998</v>
      </c>
      <c r="BM137" s="55">
        <f t="shared" si="124"/>
        <v>18.96457895268</v>
      </c>
      <c r="BN137" s="55">
        <f t="shared" si="124"/>
        <v>11.48062798692</v>
      </c>
      <c r="BO137" s="55">
        <f t="shared" si="124"/>
        <v>11.104740699999999</v>
      </c>
      <c r="BP137" s="55">
        <f t="shared" si="124"/>
        <v>3.8678622603999995</v>
      </c>
      <c r="BQ137" s="55">
        <f t="shared" si="124"/>
        <v>5.8</v>
      </c>
      <c r="BR137" s="56">
        <f t="shared" si="124"/>
        <v>64.83381125</v>
      </c>
      <c r="BS137" s="55">
        <f t="shared" si="124"/>
        <v>0</v>
      </c>
      <c r="BT137" s="55">
        <f t="shared" si="124"/>
        <v>0</v>
      </c>
      <c r="BU137" s="55">
        <f t="shared" si="124"/>
        <v>0</v>
      </c>
      <c r="BV137" s="55">
        <f t="shared" si="124"/>
        <v>0</v>
      </c>
      <c r="BW137" s="55">
        <f t="shared" si="124"/>
        <v>0</v>
      </c>
      <c r="BX137" s="56">
        <f t="shared" si="124"/>
        <v>0</v>
      </c>
      <c r="BY137" s="55">
        <f t="shared" si="124"/>
        <v>0</v>
      </c>
      <c r="BZ137" s="55">
        <f t="shared" si="124"/>
        <v>0</v>
      </c>
      <c r="CA137" s="55">
        <f t="shared" si="124"/>
        <v>0</v>
      </c>
      <c r="CB137" s="55">
        <f t="shared" si="124"/>
        <v>0</v>
      </c>
      <c r="CC137" s="55">
        <f t="shared" si="124"/>
        <v>0</v>
      </c>
      <c r="CD137" s="56">
        <f t="shared" si="124"/>
        <v>0</v>
      </c>
      <c r="CE137" s="56">
        <f t="shared" si="124"/>
        <v>74.04232169</v>
      </c>
      <c r="CF137" s="173">
        <f t="shared" si="99"/>
        <v>0.008152019482106455</v>
      </c>
      <c r="CG137" s="35"/>
      <c r="CH137" s="55">
        <f aca="true" t="shared" si="125" ref="CH137:DI137">SUM(CH120:CH136)</f>
        <v>0</v>
      </c>
      <c r="CI137" s="55">
        <f t="shared" si="125"/>
        <v>0</v>
      </c>
      <c r="CJ137" s="55">
        <f t="shared" si="125"/>
        <v>0</v>
      </c>
      <c r="CK137" s="56">
        <f t="shared" si="125"/>
        <v>0</v>
      </c>
      <c r="CL137" s="56">
        <f t="shared" si="125"/>
        <v>0</v>
      </c>
      <c r="CM137" s="55">
        <f t="shared" si="125"/>
        <v>0</v>
      </c>
      <c r="CN137" s="55">
        <f t="shared" si="125"/>
        <v>0</v>
      </c>
      <c r="CO137" s="55">
        <f t="shared" si="125"/>
        <v>0</v>
      </c>
      <c r="CP137" s="56">
        <f t="shared" si="125"/>
        <v>0</v>
      </c>
      <c r="CQ137" s="55">
        <f t="shared" si="125"/>
        <v>0</v>
      </c>
      <c r="CR137" s="55">
        <f t="shared" si="125"/>
        <v>0</v>
      </c>
      <c r="CS137" s="55">
        <f t="shared" si="125"/>
        <v>0</v>
      </c>
      <c r="CT137" s="55">
        <f t="shared" si="125"/>
        <v>0</v>
      </c>
      <c r="CU137" s="55">
        <f t="shared" si="125"/>
        <v>0</v>
      </c>
      <c r="CV137" s="55">
        <f t="shared" si="125"/>
        <v>0</v>
      </c>
      <c r="CW137" s="55">
        <f t="shared" si="125"/>
        <v>0</v>
      </c>
      <c r="CX137" s="55">
        <f t="shared" si="125"/>
        <v>0</v>
      </c>
      <c r="CY137" s="55">
        <f t="shared" si="125"/>
        <v>0</v>
      </c>
      <c r="CZ137" s="55">
        <f t="shared" si="125"/>
        <v>0</v>
      </c>
      <c r="DA137" s="55">
        <f t="shared" si="125"/>
        <v>0</v>
      </c>
      <c r="DB137" s="55">
        <f t="shared" si="125"/>
        <v>0</v>
      </c>
      <c r="DC137" s="55">
        <f t="shared" si="125"/>
        <v>0</v>
      </c>
      <c r="DD137" s="55">
        <f t="shared" si="125"/>
        <v>0</v>
      </c>
      <c r="DE137" s="55">
        <f t="shared" si="125"/>
        <v>0</v>
      </c>
      <c r="DF137" s="55">
        <f t="shared" si="125"/>
        <v>0</v>
      </c>
      <c r="DG137" s="55">
        <f t="shared" si="125"/>
        <v>0</v>
      </c>
      <c r="DH137" s="56">
        <f t="shared" si="125"/>
        <v>0</v>
      </c>
      <c r="DI137" s="56">
        <f t="shared" si="125"/>
        <v>0</v>
      </c>
      <c r="DJ137" s="70">
        <f t="shared" si="96"/>
      </c>
    </row>
    <row r="138" spans="1:114" s="32" customFormat="1" ht="35.25" customHeight="1">
      <c r="A138" s="120">
        <v>18</v>
      </c>
      <c r="B138" s="61" t="s">
        <v>67</v>
      </c>
      <c r="C138" s="1"/>
      <c r="D138" s="53">
        <f aca="true" t="shared" si="126" ref="D138:AA138">SUM(D119,D137)</f>
        <v>325.02</v>
      </c>
      <c r="E138" s="53">
        <f t="shared" si="126"/>
        <v>425</v>
      </c>
      <c r="F138" s="53">
        <f t="shared" si="126"/>
        <v>1.630361</v>
      </c>
      <c r="G138" s="53">
        <f t="shared" si="126"/>
        <v>6.080847</v>
      </c>
      <c r="H138" s="53">
        <f t="shared" si="126"/>
        <v>6.805051</v>
      </c>
      <c r="I138" s="53">
        <f t="shared" si="126"/>
        <v>154.81148</v>
      </c>
      <c r="J138" s="53">
        <f t="shared" si="126"/>
        <v>1.904352</v>
      </c>
      <c r="K138" s="53">
        <f t="shared" si="126"/>
        <v>76.1</v>
      </c>
      <c r="L138" s="53">
        <f t="shared" si="126"/>
        <v>81.6</v>
      </c>
      <c r="M138" s="53">
        <f t="shared" si="126"/>
        <v>81.9</v>
      </c>
      <c r="N138" s="53">
        <f t="shared" si="126"/>
        <v>80</v>
      </c>
      <c r="O138" s="54">
        <f t="shared" si="126"/>
        <v>1240.852091</v>
      </c>
      <c r="P138" s="54">
        <f t="shared" si="126"/>
        <v>0</v>
      </c>
      <c r="Q138" s="53">
        <f t="shared" si="126"/>
        <v>0</v>
      </c>
      <c r="R138" s="53">
        <f t="shared" si="126"/>
        <v>0</v>
      </c>
      <c r="S138" s="53">
        <f t="shared" si="126"/>
        <v>2.556803960434265</v>
      </c>
      <c r="T138" s="54">
        <f t="shared" si="126"/>
        <v>2.556803960434265</v>
      </c>
      <c r="U138" s="53">
        <f t="shared" si="126"/>
        <v>0</v>
      </c>
      <c r="V138" s="53">
        <f t="shared" si="126"/>
        <v>0</v>
      </c>
      <c r="W138" s="53">
        <f t="shared" si="126"/>
        <v>0</v>
      </c>
      <c r="X138" s="53">
        <f t="shared" si="126"/>
        <v>0</v>
      </c>
      <c r="Y138" s="53">
        <f t="shared" si="126"/>
        <v>0</v>
      </c>
      <c r="Z138" s="54">
        <f t="shared" si="126"/>
        <v>0</v>
      </c>
      <c r="AA138" s="80">
        <f t="shared" si="126"/>
        <v>1243.4088949604343</v>
      </c>
      <c r="AB138" s="81">
        <f t="shared" si="97"/>
        <v>0.23976993954372325</v>
      </c>
      <c r="AC138" s="35"/>
      <c r="AD138" s="53">
        <f aca="true" t="shared" si="127" ref="AD138:BB138">SUM(AD119,AD137)</f>
        <v>229.0046075</v>
      </c>
      <c r="AE138" s="53">
        <f t="shared" si="127"/>
        <v>278.42548594085</v>
      </c>
      <c r="AF138" s="53">
        <f t="shared" si="127"/>
        <v>294.90225734</v>
      </c>
      <c r="AG138" s="53">
        <f t="shared" si="127"/>
        <v>227.87958709</v>
      </c>
      <c r="AH138" s="53">
        <f t="shared" si="127"/>
        <v>246.90855387</v>
      </c>
      <c r="AI138" s="54">
        <f t="shared" si="127"/>
        <v>1277.12049174085</v>
      </c>
      <c r="AJ138" s="53">
        <f t="shared" si="127"/>
        <v>56.499030899999994</v>
      </c>
      <c r="AK138" s="53">
        <f t="shared" si="127"/>
        <v>14.62976212865</v>
      </c>
      <c r="AL138" s="53">
        <f t="shared" si="127"/>
        <v>18.085269110000002</v>
      </c>
      <c r="AM138" s="53">
        <f t="shared" si="127"/>
        <v>32.41937969</v>
      </c>
      <c r="AN138" s="53">
        <f t="shared" si="127"/>
        <v>26.21930935</v>
      </c>
      <c r="AO138" s="54">
        <f t="shared" si="127"/>
        <v>147.85275117865</v>
      </c>
      <c r="AP138" s="53">
        <f t="shared" si="127"/>
        <v>7.552302050113764</v>
      </c>
      <c r="AQ138" s="53">
        <f t="shared" si="127"/>
        <v>14.706663087101028</v>
      </c>
      <c r="AR138" s="53">
        <f t="shared" si="127"/>
        <v>13.380003007896082</v>
      </c>
      <c r="AS138" s="53">
        <f t="shared" si="127"/>
        <v>4.634379727989987</v>
      </c>
      <c r="AT138" s="53">
        <f t="shared" si="127"/>
        <v>0.7872601487639415</v>
      </c>
      <c r="AU138" s="54">
        <f t="shared" si="127"/>
        <v>41.0606080218648</v>
      </c>
      <c r="AV138" s="53">
        <f t="shared" si="127"/>
        <v>0</v>
      </c>
      <c r="AW138" s="53">
        <f t="shared" si="127"/>
        <v>0</v>
      </c>
      <c r="AX138" s="53">
        <f t="shared" si="127"/>
        <v>0</v>
      </c>
      <c r="AY138" s="53">
        <f t="shared" si="127"/>
        <v>0</v>
      </c>
      <c r="AZ138" s="53">
        <f t="shared" si="127"/>
        <v>0</v>
      </c>
      <c r="BA138" s="54">
        <f t="shared" si="127"/>
        <v>0</v>
      </c>
      <c r="BB138" s="80">
        <f t="shared" si="127"/>
        <v>1466.0338509413646</v>
      </c>
      <c r="BC138" s="81">
        <f t="shared" si="98"/>
        <v>0.2095208912791394</v>
      </c>
      <c r="BD138" s="35"/>
      <c r="BE138" s="53">
        <f aca="true" t="shared" si="128" ref="BE138:CD138">SUM(BE119,BE137)</f>
        <v>261.6260049</v>
      </c>
      <c r="BF138" s="53">
        <f t="shared" si="128"/>
        <v>306.38260291999995</v>
      </c>
      <c r="BG138" s="53">
        <f t="shared" si="128"/>
        <v>326.68615659999995</v>
      </c>
      <c r="BH138" s="53">
        <f t="shared" si="128"/>
        <v>304.16859602</v>
      </c>
      <c r="BI138" s="53">
        <f t="shared" si="128"/>
        <v>290.5512</v>
      </c>
      <c r="BJ138" s="53">
        <f t="shared" si="128"/>
        <v>0.79995</v>
      </c>
      <c r="BK138" s="54">
        <f t="shared" si="128"/>
        <v>1490.2145104400001</v>
      </c>
      <c r="BL138" s="53">
        <f t="shared" si="128"/>
        <v>33.616001350000005</v>
      </c>
      <c r="BM138" s="53">
        <f t="shared" si="128"/>
        <v>38.964578952680014</v>
      </c>
      <c r="BN138" s="53">
        <f t="shared" si="128"/>
        <v>26.48062798692</v>
      </c>
      <c r="BO138" s="53">
        <f t="shared" si="128"/>
        <v>26.1047407</v>
      </c>
      <c r="BP138" s="53">
        <f t="shared" si="128"/>
        <v>8.867862260399999</v>
      </c>
      <c r="BQ138" s="53">
        <f t="shared" si="128"/>
        <v>5.8</v>
      </c>
      <c r="BR138" s="54">
        <f t="shared" si="128"/>
        <v>139.83381125</v>
      </c>
      <c r="BS138" s="53">
        <f t="shared" si="128"/>
        <v>0.8118881668998128</v>
      </c>
      <c r="BT138" s="53">
        <f t="shared" si="128"/>
        <v>0</v>
      </c>
      <c r="BU138" s="53">
        <f t="shared" si="128"/>
        <v>0</v>
      </c>
      <c r="BV138" s="53">
        <f t="shared" si="128"/>
        <v>0</v>
      </c>
      <c r="BW138" s="53">
        <f t="shared" si="128"/>
        <v>5.57069985080112</v>
      </c>
      <c r="BX138" s="54">
        <f t="shared" si="128"/>
        <v>6.382588017700932</v>
      </c>
      <c r="BY138" s="53">
        <f t="shared" si="128"/>
        <v>0</v>
      </c>
      <c r="BZ138" s="53">
        <f t="shared" si="128"/>
        <v>0</v>
      </c>
      <c r="CA138" s="53">
        <f t="shared" si="128"/>
        <v>0</v>
      </c>
      <c r="CB138" s="53">
        <f t="shared" si="128"/>
        <v>0</v>
      </c>
      <c r="CC138" s="53">
        <f t="shared" si="128"/>
        <v>0</v>
      </c>
      <c r="CD138" s="54">
        <f t="shared" si="128"/>
        <v>0</v>
      </c>
      <c r="CE138" s="80">
        <f>SUM(CE119,CE137)</f>
        <v>1636.4309097077012</v>
      </c>
      <c r="CF138" s="81">
        <f t="shared" si="99"/>
        <v>0.18017015610222378</v>
      </c>
      <c r="CG138" s="35"/>
      <c r="CH138" s="53">
        <f>SUM(CH119,CH137)</f>
        <v>0</v>
      </c>
      <c r="CI138" s="53">
        <f>SUM(CI119,CI137)</f>
        <v>0</v>
      </c>
      <c r="CJ138" s="53">
        <f>SUM(CJ119,CJ137)</f>
        <v>0</v>
      </c>
      <c r="CK138" s="54">
        <f aca="true" t="shared" si="129" ref="CK138:DI138">SUM(CK119,CK137)</f>
        <v>0</v>
      </c>
      <c r="CL138" s="54">
        <f t="shared" si="129"/>
        <v>0</v>
      </c>
      <c r="CM138" s="53">
        <f t="shared" si="129"/>
        <v>0</v>
      </c>
      <c r="CN138" s="53">
        <f t="shared" si="129"/>
        <v>0</v>
      </c>
      <c r="CO138" s="53">
        <f t="shared" si="129"/>
        <v>0</v>
      </c>
      <c r="CP138" s="54">
        <f t="shared" si="129"/>
        <v>0</v>
      </c>
      <c r="CQ138" s="53">
        <f t="shared" si="129"/>
        <v>0</v>
      </c>
      <c r="CR138" s="53">
        <f t="shared" si="129"/>
        <v>0</v>
      </c>
      <c r="CS138" s="53">
        <f t="shared" si="129"/>
        <v>0</v>
      </c>
      <c r="CT138" s="53">
        <f t="shared" si="129"/>
        <v>0</v>
      </c>
      <c r="CU138" s="53">
        <f t="shared" si="129"/>
        <v>0</v>
      </c>
      <c r="CV138" s="53">
        <f t="shared" si="129"/>
        <v>0</v>
      </c>
      <c r="CW138" s="53">
        <f t="shared" si="129"/>
        <v>0</v>
      </c>
      <c r="CX138" s="53">
        <f t="shared" si="129"/>
        <v>0</v>
      </c>
      <c r="CY138" s="53">
        <f t="shared" si="129"/>
        <v>0</v>
      </c>
      <c r="CZ138" s="53">
        <f t="shared" si="129"/>
        <v>0</v>
      </c>
      <c r="DA138" s="53">
        <f t="shared" si="129"/>
        <v>0</v>
      </c>
      <c r="DB138" s="53">
        <f t="shared" si="129"/>
        <v>0</v>
      </c>
      <c r="DC138" s="53">
        <f t="shared" si="129"/>
        <v>0</v>
      </c>
      <c r="DD138" s="53">
        <f t="shared" si="129"/>
        <v>0</v>
      </c>
      <c r="DE138" s="53">
        <f t="shared" si="129"/>
        <v>0</v>
      </c>
      <c r="DF138" s="53">
        <f t="shared" si="129"/>
        <v>0</v>
      </c>
      <c r="DG138" s="53">
        <f>SUM(DG119,DG137)</f>
        <v>0</v>
      </c>
      <c r="DH138" s="54">
        <f t="shared" si="129"/>
        <v>0</v>
      </c>
      <c r="DI138" s="80">
        <f t="shared" si="129"/>
        <v>0</v>
      </c>
      <c r="DJ138" s="166">
        <f t="shared" si="96"/>
      </c>
    </row>
    <row r="139" spans="28:114" s="32" customFormat="1" ht="8.25" customHeight="1">
      <c r="AB139" s="71">
        <f t="shared" si="97"/>
      </c>
      <c r="BC139" s="71">
        <f t="shared" si="98"/>
      </c>
      <c r="CF139" s="71">
        <f>IF(CE139=0,"",CE139/$CE$142)</f>
      </c>
      <c r="DJ139" s="71">
        <f t="shared" si="96"/>
      </c>
    </row>
    <row r="140" spans="1:114" s="32" customFormat="1" ht="15.75" customHeight="1">
      <c r="A140" s="42"/>
      <c r="B140" s="15" t="s">
        <v>159</v>
      </c>
      <c r="C140" s="1"/>
      <c r="D140" s="41"/>
      <c r="E140" s="41"/>
      <c r="F140" s="41"/>
      <c r="G140" s="41"/>
      <c r="H140" s="41"/>
      <c r="I140" s="41"/>
      <c r="J140" s="41"/>
      <c r="K140" s="41"/>
      <c r="L140" s="41"/>
      <c r="M140" s="41"/>
      <c r="N140" s="41"/>
      <c r="O140" s="36"/>
      <c r="P140" s="36"/>
      <c r="Q140" s="41"/>
      <c r="R140" s="41"/>
      <c r="S140" s="41"/>
      <c r="T140" s="36"/>
      <c r="U140" s="41"/>
      <c r="V140" s="41"/>
      <c r="W140" s="41"/>
      <c r="X140" s="41"/>
      <c r="Y140" s="41"/>
      <c r="Z140" s="36"/>
      <c r="AA140" s="36"/>
      <c r="AB140" s="69"/>
      <c r="AC140" s="35"/>
      <c r="AD140" s="41"/>
      <c r="AE140" s="41"/>
      <c r="AF140" s="41"/>
      <c r="AG140" s="41"/>
      <c r="AH140" s="41"/>
      <c r="AI140" s="36"/>
      <c r="AJ140" s="41"/>
      <c r="AK140" s="41"/>
      <c r="AL140" s="41"/>
      <c r="AM140" s="41"/>
      <c r="AN140" s="41"/>
      <c r="AO140" s="36"/>
      <c r="AP140" s="41"/>
      <c r="AQ140" s="41"/>
      <c r="AR140" s="41"/>
      <c r="AS140" s="41"/>
      <c r="AT140" s="41"/>
      <c r="AU140" s="36"/>
      <c r="AV140" s="41"/>
      <c r="AW140" s="41"/>
      <c r="AX140" s="41"/>
      <c r="AY140" s="41"/>
      <c r="AZ140" s="41"/>
      <c r="BA140" s="36"/>
      <c r="BB140" s="36"/>
      <c r="BC140" s="69"/>
      <c r="BD140" s="35"/>
      <c r="BE140" s="41"/>
      <c r="BF140" s="41"/>
      <c r="BG140" s="41"/>
      <c r="BH140" s="41"/>
      <c r="BI140" s="41"/>
      <c r="BJ140" s="41"/>
      <c r="BK140" s="36"/>
      <c r="BL140" s="41"/>
      <c r="BM140" s="41"/>
      <c r="BN140" s="41"/>
      <c r="BO140" s="41"/>
      <c r="BP140" s="41"/>
      <c r="BQ140" s="41"/>
      <c r="BR140" s="36"/>
      <c r="BS140" s="41"/>
      <c r="BT140" s="41"/>
      <c r="BU140" s="41"/>
      <c r="BV140" s="41"/>
      <c r="BW140" s="41"/>
      <c r="BX140" s="36"/>
      <c r="BY140" s="104"/>
      <c r="BZ140" s="105">
        <v>-100</v>
      </c>
      <c r="CA140" s="105">
        <v>-300</v>
      </c>
      <c r="CB140" s="105">
        <v>-100.00000000000007</v>
      </c>
      <c r="CC140" s="105">
        <v>-214</v>
      </c>
      <c r="CD140" s="106">
        <f>SUM(BY140:CC140)</f>
        <v>-714</v>
      </c>
      <c r="CE140" s="106">
        <f>SUM(BK140,BR140,BX140,CD140)</f>
        <v>-714</v>
      </c>
      <c r="CF140" s="69"/>
      <c r="CG140" s="35"/>
      <c r="CH140" s="41"/>
      <c r="CI140" s="41"/>
      <c r="CJ140" s="41"/>
      <c r="CK140" s="36"/>
      <c r="CL140" s="36"/>
      <c r="CM140" s="41"/>
      <c r="CN140" s="41"/>
      <c r="CO140" s="41"/>
      <c r="CP140" s="36"/>
      <c r="CQ140" s="104">
        <v>134.99999999999997</v>
      </c>
      <c r="CR140" s="105">
        <v>194.99999999999997</v>
      </c>
      <c r="CS140" s="105">
        <v>194.99999999999997</v>
      </c>
      <c r="CT140" s="105">
        <v>189</v>
      </c>
      <c r="CU140" s="105">
        <v>0</v>
      </c>
      <c r="CV140" s="41"/>
      <c r="CW140" s="41"/>
      <c r="CX140" s="41"/>
      <c r="CY140" s="41"/>
      <c r="CZ140" s="41"/>
      <c r="DA140" s="41"/>
      <c r="DB140" s="41"/>
      <c r="DC140" s="41"/>
      <c r="DD140" s="41"/>
      <c r="DE140" s="41"/>
      <c r="DF140" s="41"/>
      <c r="DG140" s="41"/>
      <c r="DH140" s="34">
        <f>SUM(CQ140:DG140)</f>
        <v>713.9999999999999</v>
      </c>
      <c r="DI140" s="34">
        <f>SUM(CK140,CL140,CP140,DH140)</f>
        <v>713.9999999999999</v>
      </c>
      <c r="DJ140" s="165"/>
    </row>
    <row r="141" spans="28:114" s="32" customFormat="1" ht="8.25" customHeight="1">
      <c r="AB141" s="71"/>
      <c r="BC141" s="71"/>
      <c r="CF141" s="71"/>
      <c r="DJ141" s="71"/>
    </row>
    <row r="142" spans="2:114" s="46" customFormat="1" ht="18" customHeight="1" thickBot="1">
      <c r="B142" s="60" t="s">
        <v>76</v>
      </c>
      <c r="C142" s="47"/>
      <c r="D142" s="57">
        <f aca="true" t="shared" si="130" ref="D142:AA142">SUM(D113,D138)</f>
        <v>329.48339999999996</v>
      </c>
      <c r="E142" s="57">
        <f t="shared" si="130"/>
        <v>518.0865650000001</v>
      </c>
      <c r="F142" s="57">
        <f t="shared" si="130"/>
        <v>107.88534499999999</v>
      </c>
      <c r="G142" s="57">
        <f t="shared" si="130"/>
        <v>116.994879</v>
      </c>
      <c r="H142" s="57">
        <f t="shared" si="130"/>
        <v>167.20320199999998</v>
      </c>
      <c r="I142" s="57">
        <f t="shared" si="130"/>
        <v>429.7353959999999</v>
      </c>
      <c r="J142" s="57">
        <f t="shared" si="130"/>
        <v>218.104461</v>
      </c>
      <c r="K142" s="57">
        <f t="shared" si="130"/>
        <v>358.39137800000003</v>
      </c>
      <c r="L142" s="57">
        <f t="shared" si="130"/>
        <v>350.92894</v>
      </c>
      <c r="M142" s="57">
        <f t="shared" si="130"/>
        <v>337.88826011000003</v>
      </c>
      <c r="N142" s="57">
        <f t="shared" si="130"/>
        <v>332.64002439</v>
      </c>
      <c r="O142" s="58">
        <f t="shared" si="130"/>
        <v>3267.3418505</v>
      </c>
      <c r="P142" s="58">
        <f t="shared" si="130"/>
        <v>0</v>
      </c>
      <c r="Q142" s="57">
        <f t="shared" si="130"/>
        <v>0</v>
      </c>
      <c r="R142" s="57">
        <f t="shared" si="130"/>
        <v>0</v>
      </c>
      <c r="S142" s="57">
        <f t="shared" si="130"/>
        <v>42.900000000000006</v>
      </c>
      <c r="T142" s="58">
        <f t="shared" si="130"/>
        <v>42.900000000000006</v>
      </c>
      <c r="U142" s="57">
        <f t="shared" si="130"/>
        <v>524.7258777411612</v>
      </c>
      <c r="V142" s="57">
        <f t="shared" si="130"/>
        <v>428.2497624004609</v>
      </c>
      <c r="W142" s="57">
        <f t="shared" si="130"/>
        <v>272.6259715516075</v>
      </c>
      <c r="X142" s="57">
        <f t="shared" si="130"/>
        <v>330.01227863184647</v>
      </c>
      <c r="Y142" s="57">
        <f t="shared" si="130"/>
        <v>319.9857259017925</v>
      </c>
      <c r="Z142" s="58">
        <f t="shared" si="130"/>
        <v>1875.5996162268684</v>
      </c>
      <c r="AA142" s="82">
        <f t="shared" si="130"/>
        <v>5185.841466726868</v>
      </c>
      <c r="AB142" s="83">
        <f>IF(AA142=0,"",AA142/$AA$142)</f>
        <v>1</v>
      </c>
      <c r="AC142" s="64"/>
      <c r="AD142" s="57">
        <f aca="true" t="shared" si="131" ref="AD142:BB142">SUM(AD113,AD138)</f>
        <v>738.58597756</v>
      </c>
      <c r="AE142" s="57">
        <f t="shared" si="131"/>
        <v>885.78717552085</v>
      </c>
      <c r="AF142" s="57">
        <f t="shared" si="131"/>
        <v>1274.81449049</v>
      </c>
      <c r="AG142" s="57">
        <f t="shared" si="131"/>
        <v>1127.3375653905355</v>
      </c>
      <c r="AH142" s="57">
        <f t="shared" si="131"/>
        <v>1234.9928002519418</v>
      </c>
      <c r="AI142" s="58">
        <f t="shared" si="131"/>
        <v>5261.518009213327</v>
      </c>
      <c r="AJ142" s="57">
        <f t="shared" si="131"/>
        <v>59.95150089999999</v>
      </c>
      <c r="AK142" s="57">
        <f t="shared" si="131"/>
        <v>22.46476212865</v>
      </c>
      <c r="AL142" s="57">
        <f t="shared" si="131"/>
        <v>32.50956911</v>
      </c>
      <c r="AM142" s="57">
        <f t="shared" si="131"/>
        <v>53.769029815349995</v>
      </c>
      <c r="AN142" s="57">
        <f t="shared" si="131"/>
        <v>40.12157715465</v>
      </c>
      <c r="AO142" s="58">
        <f t="shared" si="131"/>
        <v>208.81643910865</v>
      </c>
      <c r="AP142" s="57">
        <f t="shared" si="131"/>
        <v>128.2</v>
      </c>
      <c r="AQ142" s="57">
        <f t="shared" si="131"/>
        <v>223.5</v>
      </c>
      <c r="AR142" s="57">
        <f t="shared" si="131"/>
        <v>214.4</v>
      </c>
      <c r="AS142" s="57">
        <f t="shared" si="131"/>
        <v>237.69999999999993</v>
      </c>
      <c r="AT142" s="57">
        <f t="shared" si="131"/>
        <v>122.94275000000016</v>
      </c>
      <c r="AU142" s="58">
        <f t="shared" si="131"/>
        <v>926.7427500000002</v>
      </c>
      <c r="AV142" s="57">
        <f t="shared" si="131"/>
        <v>300</v>
      </c>
      <c r="AW142" s="57">
        <f t="shared" si="131"/>
        <v>100</v>
      </c>
      <c r="AX142" s="57">
        <f t="shared" si="131"/>
        <v>200</v>
      </c>
      <c r="AY142" s="57">
        <f t="shared" si="131"/>
        <v>0</v>
      </c>
      <c r="AZ142" s="57">
        <f t="shared" si="131"/>
        <v>0</v>
      </c>
      <c r="BA142" s="58">
        <f t="shared" si="131"/>
        <v>600</v>
      </c>
      <c r="BB142" s="82">
        <f t="shared" si="131"/>
        <v>6997.077198321978</v>
      </c>
      <c r="BC142" s="83">
        <f>IF(BB142=0,"",BB142/$BB$142)</f>
        <v>1</v>
      </c>
      <c r="BD142" s="64"/>
      <c r="BE142" s="57">
        <f aca="true" t="shared" si="132" ref="BE142:BX142">SUM(BE113,BE138)</f>
        <v>1434.8821916723296</v>
      </c>
      <c r="BF142" s="57">
        <f t="shared" si="132"/>
        <v>1430.0700631968652</v>
      </c>
      <c r="BG142" s="57">
        <f t="shared" si="132"/>
        <v>1461.9530082064878</v>
      </c>
      <c r="BH142" s="57">
        <f t="shared" si="132"/>
        <v>1325.1570561154</v>
      </c>
      <c r="BI142" s="57">
        <f t="shared" si="132"/>
        <v>973.8639594657587</v>
      </c>
      <c r="BJ142" s="57">
        <f t="shared" si="132"/>
        <v>460.98400002333335</v>
      </c>
      <c r="BK142" s="58">
        <f t="shared" si="132"/>
        <v>7086.910278680174</v>
      </c>
      <c r="BL142" s="57">
        <f t="shared" si="132"/>
        <v>33.616001350000005</v>
      </c>
      <c r="BM142" s="57">
        <f t="shared" si="132"/>
        <v>40.82128006268002</v>
      </c>
      <c r="BN142" s="57">
        <f t="shared" si="132"/>
        <v>29.18394616692</v>
      </c>
      <c r="BO142" s="57">
        <f t="shared" si="132"/>
        <v>26.1047407</v>
      </c>
      <c r="BP142" s="57">
        <f t="shared" si="132"/>
        <v>8.867862260399999</v>
      </c>
      <c r="BQ142" s="57">
        <f t="shared" si="132"/>
        <v>12.835493077790154</v>
      </c>
      <c r="BR142" s="58">
        <f t="shared" si="132"/>
        <v>151.42932361779015</v>
      </c>
      <c r="BS142" s="57">
        <f t="shared" si="132"/>
        <v>107.13999999999999</v>
      </c>
      <c r="BT142" s="57">
        <f t="shared" si="132"/>
        <v>34.71725</v>
      </c>
      <c r="BU142" s="57">
        <f t="shared" si="132"/>
        <v>56.5425</v>
      </c>
      <c r="BV142" s="57">
        <f t="shared" si="132"/>
        <v>63.384953999999986</v>
      </c>
      <c r="BW142" s="57">
        <f t="shared" si="132"/>
        <v>268.5725459999999</v>
      </c>
      <c r="BX142" s="58">
        <f t="shared" si="132"/>
        <v>530.3572499999999</v>
      </c>
      <c r="BY142" s="57">
        <f aca="true" t="shared" si="133" ref="BY142:CE142">SUM(BY113,BY138,BY140)</f>
        <v>99.99999999999997</v>
      </c>
      <c r="BZ142" s="57">
        <f t="shared" si="133"/>
        <v>0</v>
      </c>
      <c r="CA142" s="57">
        <f t="shared" si="133"/>
        <v>50.00000000000006</v>
      </c>
      <c r="CB142" s="57">
        <f t="shared" si="133"/>
        <v>249.99999999999983</v>
      </c>
      <c r="CC142" s="57">
        <f t="shared" si="133"/>
        <v>199.99999999999994</v>
      </c>
      <c r="CD142" s="58">
        <f t="shared" si="133"/>
        <v>599.9999999999995</v>
      </c>
      <c r="CE142" s="82">
        <f t="shared" si="133"/>
        <v>8368.696852297966</v>
      </c>
      <c r="CF142" s="83">
        <f>IF(CE142=0,"",CE142/$CE$142)</f>
        <v>1</v>
      </c>
      <c r="CG142" s="64"/>
      <c r="CH142" s="57">
        <f aca="true" t="shared" si="134" ref="CH142:CP142">SUM(CH113,CH138)</f>
        <v>6.75</v>
      </c>
      <c r="CI142" s="57">
        <f>SUM(CI113,CI138)</f>
        <v>4.25</v>
      </c>
      <c r="CJ142" s="57">
        <f>SUM(CJ113,CJ138)</f>
        <v>5</v>
      </c>
      <c r="CK142" s="58">
        <f t="shared" si="134"/>
        <v>16</v>
      </c>
      <c r="CL142" s="58">
        <f t="shared" si="134"/>
        <v>0</v>
      </c>
      <c r="CM142" s="57">
        <f t="shared" si="134"/>
        <v>0</v>
      </c>
      <c r="CN142" s="57">
        <f t="shared" si="134"/>
        <v>0</v>
      </c>
      <c r="CO142" s="57">
        <f t="shared" si="134"/>
        <v>0</v>
      </c>
      <c r="CP142" s="58">
        <f t="shared" si="134"/>
        <v>0</v>
      </c>
      <c r="CQ142" s="57">
        <f aca="true" t="shared" si="135" ref="CQ142:DI142">SUM(CQ113,CQ138,CQ140)</f>
        <v>294.99999999999994</v>
      </c>
      <c r="CR142" s="57">
        <f t="shared" si="135"/>
        <v>295</v>
      </c>
      <c r="CS142" s="57">
        <f t="shared" si="135"/>
        <v>295</v>
      </c>
      <c r="CT142" s="57">
        <f t="shared" si="135"/>
        <v>295</v>
      </c>
      <c r="CU142" s="57">
        <f t="shared" si="135"/>
        <v>293.99999999999994</v>
      </c>
      <c r="CV142" s="57">
        <f t="shared" si="135"/>
        <v>35</v>
      </c>
      <c r="CW142" s="57">
        <f t="shared" si="135"/>
        <v>0</v>
      </c>
      <c r="CX142" s="57">
        <f t="shared" si="135"/>
        <v>0</v>
      </c>
      <c r="CY142" s="57">
        <f t="shared" si="135"/>
        <v>4.999999999999999</v>
      </c>
      <c r="CZ142" s="57">
        <f t="shared" si="135"/>
        <v>0</v>
      </c>
      <c r="DA142" s="57">
        <f t="shared" si="135"/>
        <v>0</v>
      </c>
      <c r="DB142" s="57">
        <f t="shared" si="135"/>
        <v>0</v>
      </c>
      <c r="DC142" s="57">
        <f t="shared" si="135"/>
        <v>0</v>
      </c>
      <c r="DD142" s="57">
        <f t="shared" si="135"/>
        <v>0</v>
      </c>
      <c r="DE142" s="57">
        <f t="shared" si="135"/>
        <v>0</v>
      </c>
      <c r="DF142" s="57">
        <f t="shared" si="135"/>
        <v>0</v>
      </c>
      <c r="DG142" s="57">
        <f t="shared" si="135"/>
        <v>0</v>
      </c>
      <c r="DH142" s="58">
        <f t="shared" si="135"/>
        <v>1514</v>
      </c>
      <c r="DI142" s="82">
        <f t="shared" si="135"/>
        <v>1530</v>
      </c>
      <c r="DJ142" s="83">
        <f>IF(DI142=0,"",DI142/$DI$142)</f>
        <v>1</v>
      </c>
    </row>
    <row r="143" spans="1:114" s="32" customFormat="1" ht="22.5" customHeight="1">
      <c r="A143" s="1"/>
      <c r="B143" s="101"/>
      <c r="C143" s="1"/>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4"/>
      <c r="AZ143" s="114"/>
      <c r="BA143" s="114"/>
      <c r="BB143" s="114"/>
      <c r="BC143" s="114"/>
      <c r="BD143" s="114"/>
      <c r="BE143" s="114"/>
      <c r="BF143" s="114"/>
      <c r="BG143" s="114"/>
      <c r="BH143" s="114"/>
      <c r="BI143" s="114"/>
      <c r="BJ143" s="114"/>
      <c r="BK143" s="114"/>
      <c r="BL143" s="114"/>
      <c r="BM143" s="114"/>
      <c r="BN143" s="114"/>
      <c r="BO143" s="114"/>
      <c r="BP143" s="114"/>
      <c r="BQ143" s="114"/>
      <c r="BR143" s="114"/>
      <c r="BS143" s="114"/>
      <c r="BT143" s="114"/>
      <c r="BU143" s="114"/>
      <c r="BV143" s="114"/>
      <c r="BW143" s="114"/>
      <c r="BX143" s="114"/>
      <c r="BY143" s="114"/>
      <c r="BZ143" s="114"/>
      <c r="CA143" s="114"/>
      <c r="CB143" s="114"/>
      <c r="CC143" s="114"/>
      <c r="CD143" s="114"/>
      <c r="CE143" s="114"/>
      <c r="CF143" s="114"/>
      <c r="CG143" s="114"/>
      <c r="CH143" s="114"/>
      <c r="CI143" s="114"/>
      <c r="CJ143" s="114"/>
      <c r="CK143" s="114"/>
      <c r="CL143" s="114"/>
      <c r="CM143" s="114"/>
      <c r="CN143" s="114"/>
      <c r="CO143" s="114"/>
      <c r="CP143" s="114"/>
      <c r="CQ143" s="114"/>
      <c r="CR143" s="114"/>
      <c r="CS143" s="114"/>
      <c r="CT143" s="114"/>
      <c r="CU143" s="114"/>
      <c r="CV143" s="114"/>
      <c r="CW143" s="114"/>
      <c r="CX143" s="114"/>
      <c r="CY143" s="114"/>
      <c r="CZ143" s="114"/>
      <c r="DA143" s="114"/>
      <c r="DB143" s="114"/>
      <c r="DC143" s="114"/>
      <c r="DD143" s="114"/>
      <c r="DE143" s="114"/>
      <c r="DF143" s="114"/>
      <c r="DG143" s="114"/>
      <c r="DH143" s="114"/>
      <c r="DI143" s="114"/>
      <c r="DJ143" s="114"/>
    </row>
    <row r="144" spans="1:114" s="32" customFormat="1" ht="18.75" customHeight="1">
      <c r="A144" s="1"/>
      <c r="B144" s="84" t="s">
        <v>77</v>
      </c>
      <c r="C144" s="1"/>
      <c r="D144" s="110"/>
      <c r="E144" s="110"/>
      <c r="F144" s="110"/>
      <c r="G144" s="110"/>
      <c r="H144" s="110"/>
      <c r="I144" s="110"/>
      <c r="J144" s="110"/>
      <c r="K144" s="110"/>
      <c r="L144" s="110"/>
      <c r="M144" s="110"/>
      <c r="N144" s="110"/>
      <c r="O144" s="114"/>
      <c r="P144" s="114"/>
      <c r="Q144" s="110"/>
      <c r="R144" s="110"/>
      <c r="S144" s="110"/>
      <c r="T144" s="114"/>
      <c r="U144" s="110"/>
      <c r="V144" s="110"/>
      <c r="W144" s="110"/>
      <c r="X144" s="110"/>
      <c r="Y144" s="110"/>
      <c r="Z144" s="114"/>
      <c r="AA144" s="114"/>
      <c r="AB144" s="114"/>
      <c r="AC144" s="114"/>
      <c r="AD144" s="110"/>
      <c r="AE144" s="110"/>
      <c r="AF144" s="110"/>
      <c r="AG144" s="110"/>
      <c r="AH144" s="110"/>
      <c r="AI144" s="114"/>
      <c r="AJ144" s="110"/>
      <c r="AK144" s="110"/>
      <c r="AL144" s="110"/>
      <c r="AM144" s="110"/>
      <c r="AN144" s="110"/>
      <c r="AO144" s="114"/>
      <c r="AP144" s="110"/>
      <c r="AQ144" s="110"/>
      <c r="AR144" s="110"/>
      <c r="AS144" s="110"/>
      <c r="AT144" s="110"/>
      <c r="AU144" s="114"/>
      <c r="AV144" s="110"/>
      <c r="AW144" s="110"/>
      <c r="AX144" s="110"/>
      <c r="AY144" s="110"/>
      <c r="AZ144" s="110"/>
      <c r="BA144" s="114"/>
      <c r="BB144" s="114"/>
      <c r="BC144" s="114"/>
      <c r="BD144" s="114"/>
      <c r="BE144" s="110"/>
      <c r="BF144" s="110"/>
      <c r="BG144" s="110"/>
      <c r="BH144" s="110"/>
      <c r="BI144" s="110"/>
      <c r="BJ144" s="110"/>
      <c r="BK144" s="114"/>
      <c r="BL144" s="110"/>
      <c r="BM144" s="110"/>
      <c r="BN144" s="110"/>
      <c r="BO144" s="110"/>
      <c r="BP144" s="110"/>
      <c r="BQ144" s="110"/>
      <c r="BR144" s="114"/>
      <c r="BS144" s="110"/>
      <c r="BT144" s="110"/>
      <c r="BU144" s="110"/>
      <c r="BV144" s="110"/>
      <c r="BW144" s="110"/>
      <c r="BX144" s="114"/>
      <c r="BY144" s="110"/>
      <c r="BZ144" s="110"/>
      <c r="CA144" s="110"/>
      <c r="CB144" s="110"/>
      <c r="CC144" s="110"/>
      <c r="CD144" s="114"/>
      <c r="CE144" s="114"/>
      <c r="CF144" s="114"/>
      <c r="CG144" s="114"/>
      <c r="CH144" s="110"/>
      <c r="CI144" s="110"/>
      <c r="CJ144" s="110"/>
      <c r="CK144" s="114"/>
      <c r="CL144" s="114"/>
      <c r="CM144" s="114"/>
      <c r="CN144" s="114"/>
      <c r="CO144" s="114"/>
      <c r="CP144" s="114"/>
      <c r="CQ144" s="110"/>
      <c r="CR144" s="110"/>
      <c r="CS144" s="110"/>
      <c r="CT144" s="110"/>
      <c r="CU144" s="110"/>
      <c r="CV144" s="110"/>
      <c r="CW144" s="110"/>
      <c r="CX144" s="110"/>
      <c r="CY144" s="110"/>
      <c r="CZ144" s="110"/>
      <c r="DA144" s="110"/>
      <c r="DB144" s="110"/>
      <c r="DC144" s="110"/>
      <c r="DD144" s="110"/>
      <c r="DE144" s="110"/>
      <c r="DF144" s="110"/>
      <c r="DG144" s="110"/>
      <c r="DH144" s="114"/>
      <c r="DI144" s="114"/>
      <c r="DJ144" s="114"/>
    </row>
    <row r="145" spans="2:115" ht="19.5" customHeight="1">
      <c r="B145" s="8" t="s">
        <v>78</v>
      </c>
      <c r="C145" s="1"/>
      <c r="D145" s="1"/>
      <c r="E145" s="1"/>
      <c r="F145" s="1"/>
      <c r="G145" s="32"/>
      <c r="H145" s="32"/>
      <c r="I145" s="32"/>
      <c r="J145" s="32"/>
      <c r="K145" s="32"/>
      <c r="L145" s="32"/>
      <c r="M145" s="32"/>
      <c r="N145" s="32"/>
      <c r="O145" s="32"/>
      <c r="Q145" s="32"/>
      <c r="R145" s="32"/>
      <c r="S145" s="32"/>
      <c r="T145" s="32"/>
      <c r="U145" s="32"/>
      <c r="V145" s="32"/>
      <c r="W145" s="32"/>
      <c r="X145" s="32"/>
      <c r="Y145" s="32"/>
      <c r="Z145" s="32"/>
      <c r="AA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D145" s="32"/>
      <c r="BE145" s="32"/>
      <c r="BF145" s="32"/>
      <c r="BG145" s="32"/>
      <c r="BH145" s="32"/>
      <c r="BI145" s="32"/>
      <c r="BK145" s="32"/>
      <c r="BL145" s="32"/>
      <c r="BM145" s="32"/>
      <c r="BR145" s="32"/>
      <c r="BS145" s="32"/>
      <c r="BT145" s="32"/>
      <c r="BU145" s="32"/>
      <c r="BV145" s="32"/>
      <c r="BW145" s="32"/>
      <c r="BX145" s="32"/>
      <c r="BY145" s="32"/>
      <c r="BZ145" s="32"/>
      <c r="CA145" s="32"/>
      <c r="CB145" s="32"/>
      <c r="CC145" s="32"/>
      <c r="CD145" s="32"/>
      <c r="CE145" s="18"/>
      <c r="CG145" s="32"/>
      <c r="CK145" s="32"/>
      <c r="CL145" s="32"/>
      <c r="CM145" s="32"/>
      <c r="CN145" s="32"/>
      <c r="CP145" s="32"/>
      <c r="CQ145" s="32"/>
      <c r="CR145" s="32"/>
      <c r="CS145" s="32"/>
      <c r="CT145" s="32"/>
      <c r="CU145" s="32"/>
      <c r="CV145" s="32"/>
      <c r="CW145" s="32"/>
      <c r="CX145" s="32"/>
      <c r="CY145" s="32"/>
      <c r="CZ145" s="32"/>
      <c r="DA145" s="32"/>
      <c r="DB145" s="32"/>
      <c r="DC145" s="32"/>
      <c r="DH145" s="32"/>
      <c r="DI145" s="32"/>
      <c r="DK145" s="32"/>
    </row>
    <row r="146" spans="2:115" ht="30.75" customHeight="1">
      <c r="B146" s="198" t="s">
        <v>79</v>
      </c>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K146" s="32"/>
    </row>
    <row r="147" spans="1:114" s="32" customFormat="1" ht="20.25" customHeight="1">
      <c r="A147" s="1"/>
      <c r="B147" s="8" t="s">
        <v>80</v>
      </c>
      <c r="C147" s="1"/>
      <c r="D147" s="1"/>
      <c r="E147" s="1"/>
      <c r="F147" s="1"/>
      <c r="AB147" s="65"/>
      <c r="BC147" s="65"/>
      <c r="CF147" s="65"/>
      <c r="DJ147" s="65"/>
    </row>
    <row r="148" spans="1:114" s="32" customFormat="1" ht="15" customHeight="1">
      <c r="A148" s="1"/>
      <c r="B148" s="85" t="s">
        <v>115</v>
      </c>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75"/>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75"/>
      <c r="BD148" s="12"/>
      <c r="BE148" s="12"/>
      <c r="BF148" s="12"/>
      <c r="BG148" s="12"/>
      <c r="CF148" s="65"/>
      <c r="DJ148" s="65"/>
    </row>
    <row r="149" spans="1:114" s="32" customFormat="1" ht="30" customHeight="1">
      <c r="A149" s="1"/>
      <c r="B149" s="199" t="s">
        <v>81</v>
      </c>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9"/>
      <c r="CP149" s="199"/>
      <c r="CQ149" s="199"/>
      <c r="CR149" s="199"/>
      <c r="CS149" s="199"/>
      <c r="CT149" s="199"/>
      <c r="CU149" s="199"/>
      <c r="CV149" s="199"/>
      <c r="CW149" s="199"/>
      <c r="CX149" s="199"/>
      <c r="CY149" s="199"/>
      <c r="CZ149" s="199"/>
      <c r="DA149" s="199"/>
      <c r="DB149" s="199"/>
      <c r="DC149" s="199"/>
      <c r="DD149" s="199"/>
      <c r="DE149" s="199"/>
      <c r="DF149" s="199"/>
      <c r="DG149" s="199"/>
      <c r="DH149" s="199"/>
      <c r="DI149" s="199"/>
      <c r="DJ149" s="65"/>
    </row>
    <row r="150" spans="1:114" s="32" customFormat="1" ht="18" customHeight="1">
      <c r="A150" s="1"/>
      <c r="B150" s="199" t="s">
        <v>124</v>
      </c>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c r="CP150" s="199"/>
      <c r="CQ150" s="199"/>
      <c r="CR150" s="199"/>
      <c r="CS150" s="199"/>
      <c r="CT150" s="199"/>
      <c r="CU150" s="199"/>
      <c r="CV150" s="199"/>
      <c r="CW150" s="199"/>
      <c r="CX150" s="199"/>
      <c r="CY150" s="199"/>
      <c r="CZ150" s="199"/>
      <c r="DA150" s="199"/>
      <c r="DB150" s="199"/>
      <c r="DC150" s="199"/>
      <c r="DD150" s="199"/>
      <c r="DE150" s="199"/>
      <c r="DF150" s="199"/>
      <c r="DG150" s="199"/>
      <c r="DH150" s="199"/>
      <c r="DI150" s="199"/>
      <c r="DJ150" s="65"/>
    </row>
    <row r="151" spans="1:114" s="32" customFormat="1" ht="27.75" customHeight="1">
      <c r="A151" s="1"/>
      <c r="B151" s="195" t="s">
        <v>125</v>
      </c>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5"/>
      <c r="BM151" s="195"/>
      <c r="BN151" s="195"/>
      <c r="BO151" s="195"/>
      <c r="BP151" s="195"/>
      <c r="BQ151" s="195"/>
      <c r="BR151" s="195"/>
      <c r="BS151" s="195"/>
      <c r="BT151" s="195"/>
      <c r="BU151" s="195"/>
      <c r="BV151" s="195"/>
      <c r="BW151" s="195"/>
      <c r="BX151" s="195"/>
      <c r="BY151" s="195"/>
      <c r="BZ151" s="195"/>
      <c r="CA151" s="195"/>
      <c r="CB151" s="195"/>
      <c r="CC151" s="195"/>
      <c r="CD151" s="195"/>
      <c r="CE151" s="195"/>
      <c r="CF151" s="195"/>
      <c r="CG151" s="195"/>
      <c r="CH151" s="195"/>
      <c r="CI151" s="195"/>
      <c r="CJ151" s="195"/>
      <c r="CK151" s="195"/>
      <c r="CL151" s="195"/>
      <c r="CM151" s="195"/>
      <c r="CN151" s="195"/>
      <c r="CO151" s="195"/>
      <c r="CP151" s="195"/>
      <c r="CQ151" s="195"/>
      <c r="CR151" s="195"/>
      <c r="CS151" s="195"/>
      <c r="CT151" s="195"/>
      <c r="CU151" s="195"/>
      <c r="CV151" s="195"/>
      <c r="CW151" s="195"/>
      <c r="CX151" s="195"/>
      <c r="CY151" s="195"/>
      <c r="CZ151" s="195"/>
      <c r="DA151" s="195"/>
      <c r="DB151" s="195"/>
      <c r="DC151" s="195"/>
      <c r="DD151" s="195"/>
      <c r="DE151" s="195"/>
      <c r="DF151" s="195"/>
      <c r="DG151" s="195"/>
      <c r="DH151" s="195"/>
      <c r="DI151" s="195"/>
      <c r="DJ151" s="65"/>
    </row>
    <row r="152" spans="1:114" s="32" customFormat="1" ht="15.75" customHeight="1">
      <c r="A152" s="1"/>
      <c r="B152" s="85" t="s">
        <v>126</v>
      </c>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1"/>
      <c r="BD152" s="121"/>
      <c r="BE152" s="121"/>
      <c r="BF152" s="121"/>
      <c r="BG152" s="121"/>
      <c r="BH152" s="121"/>
      <c r="BI152" s="121"/>
      <c r="BJ152" s="121"/>
      <c r="BK152" s="121"/>
      <c r="BL152" s="121"/>
      <c r="BM152" s="121"/>
      <c r="BN152" s="121"/>
      <c r="BO152" s="121"/>
      <c r="BP152" s="121"/>
      <c r="BQ152" s="121"/>
      <c r="BR152" s="121"/>
      <c r="BS152" s="121"/>
      <c r="BT152" s="121"/>
      <c r="BU152" s="121"/>
      <c r="BV152" s="121"/>
      <c r="BW152" s="121"/>
      <c r="BX152" s="121"/>
      <c r="BY152" s="121"/>
      <c r="BZ152" s="121"/>
      <c r="CA152" s="121"/>
      <c r="CB152" s="121"/>
      <c r="CC152" s="121"/>
      <c r="CD152" s="121"/>
      <c r="CE152" s="121"/>
      <c r="CF152" s="121"/>
      <c r="CG152" s="121"/>
      <c r="CH152" s="121"/>
      <c r="CI152" s="121"/>
      <c r="CJ152" s="123"/>
      <c r="CK152" s="121"/>
      <c r="CL152" s="121"/>
      <c r="CM152" s="121"/>
      <c r="CN152" s="121"/>
      <c r="CO152" s="121"/>
      <c r="CP152" s="121"/>
      <c r="CQ152" s="121"/>
      <c r="CR152" s="121"/>
      <c r="CS152" s="121"/>
      <c r="CT152" s="121"/>
      <c r="CU152" s="121"/>
      <c r="CV152" s="121"/>
      <c r="CW152" s="121"/>
      <c r="CX152" s="121"/>
      <c r="CY152" s="121"/>
      <c r="CZ152" s="121"/>
      <c r="DA152" s="121"/>
      <c r="DB152" s="121"/>
      <c r="DC152" s="121"/>
      <c r="DD152" s="121"/>
      <c r="DE152" s="121"/>
      <c r="DF152" s="121"/>
      <c r="DG152" s="121"/>
      <c r="DH152" s="121"/>
      <c r="DI152" s="121"/>
      <c r="DJ152" s="65"/>
    </row>
    <row r="153" spans="1:114" s="32" customFormat="1" ht="15.75" customHeight="1">
      <c r="A153" s="1"/>
      <c r="B153" s="85" t="s">
        <v>166</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117"/>
      <c r="AU153" s="117"/>
      <c r="AV153" s="117"/>
      <c r="AW153" s="117"/>
      <c r="AX153" s="117"/>
      <c r="AY153" s="117"/>
      <c r="AZ153" s="117"/>
      <c r="BA153" s="117"/>
      <c r="BB153" s="117"/>
      <c r="BC153" s="117"/>
      <c r="BD153" s="117"/>
      <c r="BE153" s="117"/>
      <c r="BF153" s="117"/>
      <c r="BG153" s="117"/>
      <c r="BH153" s="117"/>
      <c r="BI153" s="117"/>
      <c r="BJ153" s="117"/>
      <c r="BK153" s="117"/>
      <c r="BL153" s="117"/>
      <c r="BM153" s="117"/>
      <c r="BN153" s="117"/>
      <c r="BO153" s="117"/>
      <c r="BP153" s="117"/>
      <c r="BQ153" s="117"/>
      <c r="BR153" s="117"/>
      <c r="BS153" s="117"/>
      <c r="BT153" s="117"/>
      <c r="BU153" s="117"/>
      <c r="BV153" s="117"/>
      <c r="BW153" s="117"/>
      <c r="BX153" s="117"/>
      <c r="BY153" s="117"/>
      <c r="BZ153" s="117"/>
      <c r="CA153" s="117"/>
      <c r="CB153" s="117"/>
      <c r="CC153" s="117"/>
      <c r="CD153" s="117"/>
      <c r="CE153" s="117"/>
      <c r="CF153" s="117"/>
      <c r="CG153" s="117"/>
      <c r="CH153" s="117"/>
      <c r="CI153" s="121"/>
      <c r="CJ153" s="123"/>
      <c r="CK153" s="117"/>
      <c r="CL153" s="117"/>
      <c r="CM153" s="117"/>
      <c r="CN153" s="117"/>
      <c r="CO153" s="117"/>
      <c r="CP153" s="117"/>
      <c r="CQ153" s="117"/>
      <c r="CR153" s="117"/>
      <c r="CS153" s="117"/>
      <c r="CT153" s="117"/>
      <c r="CU153" s="117"/>
      <c r="CV153" s="117"/>
      <c r="CW153" s="117"/>
      <c r="CX153" s="117"/>
      <c r="CY153" s="117"/>
      <c r="CZ153" s="117"/>
      <c r="DA153" s="117"/>
      <c r="DB153" s="117"/>
      <c r="DC153" s="117"/>
      <c r="DD153" s="117"/>
      <c r="DE153" s="117"/>
      <c r="DF153" s="117"/>
      <c r="DG153" s="117"/>
      <c r="DH153" s="117"/>
      <c r="DI153" s="117"/>
      <c r="DJ153" s="65"/>
    </row>
    <row r="154" spans="1:114" s="32" customFormat="1" ht="15">
      <c r="A154" s="1"/>
      <c r="B154" s="8" t="s">
        <v>167</v>
      </c>
      <c r="C154" s="1"/>
      <c r="D154" s="1"/>
      <c r="E154" s="1"/>
      <c r="F154" s="1"/>
      <c r="AB154" s="65"/>
      <c r="BC154" s="65"/>
      <c r="CF154" s="65"/>
      <c r="DJ154" s="65"/>
    </row>
    <row r="155" spans="2:115" ht="29.25" customHeight="1">
      <c r="B155" s="198" t="s">
        <v>127</v>
      </c>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K155" s="32"/>
    </row>
    <row r="156" spans="1:114" s="32" customFormat="1" ht="15.75" customHeight="1">
      <c r="A156" s="1"/>
      <c r="B156" s="85" t="s">
        <v>168</v>
      </c>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75"/>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75"/>
      <c r="BD156" s="12"/>
      <c r="BE156" s="12"/>
      <c r="BF156" s="12"/>
      <c r="BG156" s="12"/>
      <c r="BH156" s="12"/>
      <c r="BI156" s="12"/>
      <c r="BJ156" s="12"/>
      <c r="BK156" s="12"/>
      <c r="CF156" s="65"/>
      <c r="CH156" s="12"/>
      <c r="CI156" s="12"/>
      <c r="CJ156" s="12"/>
      <c r="DJ156" s="65"/>
    </row>
    <row r="157" spans="2:115" ht="15.75" customHeight="1">
      <c r="B157" s="85" t="s">
        <v>128</v>
      </c>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75"/>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75"/>
      <c r="BD157" s="12"/>
      <c r="BE157" s="12"/>
      <c r="BF157" s="12"/>
      <c r="BG157" s="12"/>
      <c r="BH157" s="12"/>
      <c r="BI157" s="12"/>
      <c r="BJ157" s="12"/>
      <c r="BK157" s="12"/>
      <c r="BL157" s="32"/>
      <c r="BM157" s="32"/>
      <c r="BR157" s="32"/>
      <c r="BS157" s="32"/>
      <c r="BT157" s="32"/>
      <c r="BU157" s="32"/>
      <c r="BV157" s="32"/>
      <c r="BW157" s="32"/>
      <c r="BX157" s="32"/>
      <c r="BY157" s="32"/>
      <c r="BZ157" s="32"/>
      <c r="CA157" s="32"/>
      <c r="CB157" s="32"/>
      <c r="CC157" s="32"/>
      <c r="CD157" s="32"/>
      <c r="CE157" s="32"/>
      <c r="CG157" s="32"/>
      <c r="CH157" s="12"/>
      <c r="CI157" s="12"/>
      <c r="CJ157" s="12"/>
      <c r="CK157" s="32"/>
      <c r="CL157" s="32"/>
      <c r="CM157" s="32"/>
      <c r="CN157" s="32"/>
      <c r="CP157" s="32"/>
      <c r="CQ157" s="32"/>
      <c r="CR157" s="32"/>
      <c r="CS157" s="32"/>
      <c r="CT157" s="32"/>
      <c r="CU157" s="32"/>
      <c r="CV157" s="32"/>
      <c r="CW157" s="32"/>
      <c r="CX157" s="32"/>
      <c r="CY157" s="32"/>
      <c r="CZ157" s="32"/>
      <c r="DA157" s="32"/>
      <c r="DB157" s="32"/>
      <c r="DC157" s="32"/>
      <c r="DH157" s="32"/>
      <c r="DI157" s="32"/>
      <c r="DK157" s="32"/>
    </row>
    <row r="158" spans="1:114" s="32" customFormat="1" ht="15.75" customHeight="1">
      <c r="A158" s="1"/>
      <c r="B158" s="90" t="s">
        <v>129</v>
      </c>
      <c r="C158" s="1"/>
      <c r="D158" s="1"/>
      <c r="E158" s="1"/>
      <c r="F158" s="1"/>
      <c r="AB158" s="65"/>
      <c r="BC158" s="65"/>
      <c r="CF158" s="65"/>
      <c r="DJ158" s="65"/>
    </row>
    <row r="159" spans="1:114" s="32" customFormat="1" ht="15.75" customHeight="1">
      <c r="A159" s="1"/>
      <c r="B159" s="90" t="s">
        <v>155</v>
      </c>
      <c r="C159" s="1"/>
      <c r="D159" s="1"/>
      <c r="E159" s="1"/>
      <c r="F159" s="1"/>
      <c r="AB159" s="65"/>
      <c r="BC159" s="65"/>
      <c r="CF159" s="65"/>
      <c r="DJ159" s="65"/>
    </row>
    <row r="160" spans="1:114" s="32" customFormat="1" ht="15.75" customHeight="1">
      <c r="A160" s="1"/>
      <c r="B160" s="90" t="s">
        <v>156</v>
      </c>
      <c r="C160" s="1"/>
      <c r="D160" s="1"/>
      <c r="E160" s="1"/>
      <c r="F160" s="1"/>
      <c r="AB160" s="65"/>
      <c r="BC160" s="65"/>
      <c r="CF160" s="65"/>
      <c r="DJ160" s="65"/>
    </row>
    <row r="161" spans="1:114" s="32" customFormat="1" ht="15.75" customHeight="1">
      <c r="A161" s="1"/>
      <c r="B161" s="90" t="s">
        <v>157</v>
      </c>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H161" s="91"/>
      <c r="CI161" s="91"/>
      <c r="CJ161" s="91"/>
      <c r="DJ161" s="65"/>
    </row>
    <row r="162" spans="1:114" s="32" customFormat="1" ht="31.5" customHeight="1">
      <c r="A162" s="1"/>
      <c r="B162" s="200" t="s">
        <v>169</v>
      </c>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c r="AZ162" s="200"/>
      <c r="BA162" s="200"/>
      <c r="BB162" s="200"/>
      <c r="BC162" s="200"/>
      <c r="BD162" s="200"/>
      <c r="BE162" s="200"/>
      <c r="BF162" s="200"/>
      <c r="BG162" s="200"/>
      <c r="BH162" s="200"/>
      <c r="BI162" s="200"/>
      <c r="BJ162" s="200"/>
      <c r="BK162" s="200"/>
      <c r="BL162" s="200"/>
      <c r="BM162" s="200"/>
      <c r="BN162" s="200"/>
      <c r="BO162" s="200"/>
      <c r="BP162" s="200"/>
      <c r="BQ162" s="200"/>
      <c r="BR162" s="200"/>
      <c r="BS162" s="200"/>
      <c r="BT162" s="200"/>
      <c r="BU162" s="200"/>
      <c r="BV162" s="200"/>
      <c r="BW162" s="200"/>
      <c r="BX162" s="200"/>
      <c r="BY162" s="200"/>
      <c r="BZ162" s="200"/>
      <c r="CA162" s="200"/>
      <c r="CB162" s="200"/>
      <c r="CC162" s="200"/>
      <c r="CD162" s="200"/>
      <c r="CE162" s="200"/>
      <c r="CF162" s="200"/>
      <c r="CG162" s="200"/>
      <c r="CH162" s="200"/>
      <c r="CI162" s="200"/>
      <c r="CJ162" s="200"/>
      <c r="CK162" s="200"/>
      <c r="CL162" s="200"/>
      <c r="CM162" s="200"/>
      <c r="CN162" s="200"/>
      <c r="CO162" s="200"/>
      <c r="CP162" s="200"/>
      <c r="CQ162" s="200"/>
      <c r="CR162" s="200"/>
      <c r="CS162" s="200"/>
      <c r="CT162" s="200"/>
      <c r="CU162" s="200"/>
      <c r="CV162" s="200"/>
      <c r="CW162" s="200"/>
      <c r="CX162" s="200"/>
      <c r="CY162" s="200"/>
      <c r="CZ162" s="200"/>
      <c r="DA162" s="200"/>
      <c r="DB162" s="200"/>
      <c r="DC162" s="200"/>
      <c r="DD162" s="200"/>
      <c r="DE162" s="200"/>
      <c r="DF162" s="200"/>
      <c r="DG162" s="200"/>
      <c r="DH162" s="200"/>
      <c r="DI162" s="200"/>
      <c r="DJ162" s="200"/>
    </row>
    <row r="163" spans="1:115" s="4" customFormat="1" ht="17.25" customHeight="1">
      <c r="A163" s="1"/>
      <c r="B163" s="107" t="s">
        <v>158</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75"/>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75"/>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75"/>
      <c r="DK163" s="12"/>
    </row>
    <row r="164" spans="1:114" s="12" customFormat="1" ht="31.5" customHeight="1">
      <c r="A164" s="1"/>
      <c r="B164" s="95" t="s">
        <v>82</v>
      </c>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65"/>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65"/>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65"/>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65"/>
    </row>
    <row r="165" spans="1:115" ht="21" customHeight="1">
      <c r="A165" s="32"/>
      <c r="B165" s="93" t="s">
        <v>83</v>
      </c>
      <c r="C165" s="32"/>
      <c r="D165" s="32"/>
      <c r="E165" s="32"/>
      <c r="F165" s="32"/>
      <c r="G165" s="32"/>
      <c r="H165" s="32"/>
      <c r="I165" s="32"/>
      <c r="J165" s="32"/>
      <c r="K165" s="32"/>
      <c r="L165" s="32"/>
      <c r="M165" s="32"/>
      <c r="N165" s="32"/>
      <c r="O165" s="32"/>
      <c r="Q165" s="32"/>
      <c r="R165" s="32"/>
      <c r="S165" s="32"/>
      <c r="T165" s="32"/>
      <c r="U165" s="32"/>
      <c r="V165" s="32"/>
      <c r="W165" s="32"/>
      <c r="X165" s="32"/>
      <c r="Y165" s="32"/>
      <c r="Z165" s="32"/>
      <c r="AA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D165" s="32"/>
      <c r="BE165" s="32"/>
      <c r="BF165" s="32"/>
      <c r="BG165" s="32"/>
      <c r="BH165" s="32"/>
      <c r="BI165" s="32"/>
      <c r="BK165" s="32"/>
      <c r="BL165" s="32"/>
      <c r="BM165" s="32"/>
      <c r="BR165" s="32"/>
      <c r="BS165" s="32"/>
      <c r="BT165" s="32"/>
      <c r="BU165" s="32"/>
      <c r="BV165" s="32"/>
      <c r="BW165" s="32"/>
      <c r="BX165" s="32"/>
      <c r="BY165" s="32"/>
      <c r="BZ165" s="32"/>
      <c r="CA165" s="32"/>
      <c r="CB165" s="32"/>
      <c r="CC165" s="32"/>
      <c r="CD165" s="32"/>
      <c r="CE165" s="32"/>
      <c r="CG165" s="32"/>
      <c r="CK165" s="32"/>
      <c r="CL165" s="32"/>
      <c r="CM165" s="32"/>
      <c r="CN165" s="32"/>
      <c r="CP165" s="32"/>
      <c r="CQ165" s="32"/>
      <c r="CR165" s="32"/>
      <c r="CS165" s="32"/>
      <c r="CT165" s="32"/>
      <c r="CU165" s="32"/>
      <c r="CV165" s="32"/>
      <c r="CW165" s="32"/>
      <c r="CX165" s="32"/>
      <c r="CY165" s="32"/>
      <c r="CZ165" s="32"/>
      <c r="DA165" s="32"/>
      <c r="DB165" s="32"/>
      <c r="DC165" s="32"/>
      <c r="DH165" s="32"/>
      <c r="DI165" s="32"/>
      <c r="DK165" s="32"/>
    </row>
    <row r="166" spans="2:114" s="32" customFormat="1" ht="19.5" customHeight="1">
      <c r="B166" s="94" t="s">
        <v>180</v>
      </c>
      <c r="AB166" s="65"/>
      <c r="BC166" s="65"/>
      <c r="CF166" s="65"/>
      <c r="DJ166" s="65"/>
    </row>
    <row r="167" spans="2:114" s="32" customFormat="1" ht="14.25" customHeight="1">
      <c r="B167" s="94" t="s">
        <v>181</v>
      </c>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DJ167" s="65"/>
    </row>
    <row r="168" spans="1:115" ht="21.75" customHeight="1">
      <c r="A168" s="32"/>
      <c r="B168" s="93" t="s">
        <v>84</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2"/>
      <c r="CD168" s="92"/>
      <c r="CE168" s="92"/>
      <c r="CF168" s="92"/>
      <c r="CG168" s="12"/>
      <c r="CH168" s="92"/>
      <c r="CI168" s="92"/>
      <c r="CJ168" s="9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75"/>
      <c r="DK168" s="32"/>
    </row>
    <row r="169" spans="2:114" s="12" customFormat="1" ht="18.75" customHeight="1">
      <c r="B169" s="94" t="s">
        <v>182</v>
      </c>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65"/>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65"/>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65"/>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65"/>
    </row>
    <row r="170" spans="2:114" s="32" customFormat="1" ht="14.25" customHeight="1">
      <c r="B170" s="197" t="s">
        <v>183</v>
      </c>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c r="AK170" s="197"/>
      <c r="AL170" s="197"/>
      <c r="AM170" s="197"/>
      <c r="AN170" s="197"/>
      <c r="AO170" s="197"/>
      <c r="AP170" s="197"/>
      <c r="AQ170" s="197"/>
      <c r="AR170" s="197"/>
      <c r="AS170" s="197"/>
      <c r="AT170" s="197"/>
      <c r="AU170" s="197"/>
      <c r="AV170" s="197"/>
      <c r="AW170" s="197"/>
      <c r="AX170" s="197"/>
      <c r="AY170" s="197"/>
      <c r="AZ170" s="197"/>
      <c r="BA170" s="197"/>
      <c r="BB170" s="197"/>
      <c r="BC170" s="197"/>
      <c r="BD170" s="197"/>
      <c r="BE170" s="197"/>
      <c r="BF170" s="197"/>
      <c r="BG170" s="197"/>
      <c r="BH170" s="197"/>
      <c r="BI170" s="197"/>
      <c r="BJ170" s="197"/>
      <c r="BK170" s="197"/>
      <c r="BL170" s="197"/>
      <c r="BM170" s="197"/>
      <c r="BN170" s="197"/>
      <c r="BO170" s="197"/>
      <c r="BP170" s="197"/>
      <c r="BQ170" s="197"/>
      <c r="BR170" s="197"/>
      <c r="BS170" s="197"/>
      <c r="BT170" s="197"/>
      <c r="BU170" s="197"/>
      <c r="BV170" s="197"/>
      <c r="BW170" s="197"/>
      <c r="BX170" s="197"/>
      <c r="BY170" s="197"/>
      <c r="BZ170" s="197"/>
      <c r="CA170" s="197"/>
      <c r="CB170" s="197"/>
      <c r="CC170" s="197"/>
      <c r="CD170" s="197"/>
      <c r="CE170" s="197"/>
      <c r="CF170" s="197"/>
      <c r="DJ170" s="65"/>
    </row>
    <row r="171" spans="2:114" s="32" customFormat="1" ht="14.25" customHeight="1">
      <c r="B171" s="196" t="s">
        <v>85</v>
      </c>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6"/>
      <c r="AY171" s="196"/>
      <c r="AZ171" s="196"/>
      <c r="BA171" s="196"/>
      <c r="BB171" s="196"/>
      <c r="BC171" s="196"/>
      <c r="BD171" s="196"/>
      <c r="BE171" s="196"/>
      <c r="BF171" s="196"/>
      <c r="BG171" s="196"/>
      <c r="BH171" s="196"/>
      <c r="BI171" s="196"/>
      <c r="BJ171" s="196"/>
      <c r="BK171" s="196"/>
      <c r="BL171" s="196"/>
      <c r="BM171" s="196"/>
      <c r="BN171" s="196"/>
      <c r="BO171" s="196"/>
      <c r="BP171" s="196"/>
      <c r="BQ171" s="196"/>
      <c r="BR171" s="196"/>
      <c r="BS171" s="196"/>
      <c r="BT171" s="196"/>
      <c r="BU171" s="196"/>
      <c r="BV171" s="196"/>
      <c r="BW171" s="196"/>
      <c r="BX171" s="196"/>
      <c r="BY171" s="196"/>
      <c r="BZ171" s="196"/>
      <c r="CA171" s="196"/>
      <c r="CB171" s="196"/>
      <c r="CC171" s="196"/>
      <c r="CD171" s="196"/>
      <c r="CE171" s="196"/>
      <c r="CF171" s="196"/>
      <c r="DJ171" s="65"/>
    </row>
    <row r="172" spans="2:115" ht="16.5" customHeight="1">
      <c r="B172" s="100" t="s">
        <v>170</v>
      </c>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32"/>
      <c r="CK172" s="32"/>
      <c r="CL172" s="32"/>
      <c r="CM172" s="32"/>
      <c r="CN172" s="32"/>
      <c r="CP172" s="32"/>
      <c r="CQ172" s="32"/>
      <c r="CR172" s="32"/>
      <c r="CS172" s="32"/>
      <c r="CT172" s="32"/>
      <c r="CU172" s="32"/>
      <c r="CV172" s="32"/>
      <c r="CW172" s="32"/>
      <c r="CX172" s="32"/>
      <c r="CY172" s="32"/>
      <c r="CZ172" s="32"/>
      <c r="DA172" s="32"/>
      <c r="DB172" s="32"/>
      <c r="DC172" s="32"/>
      <c r="DH172" s="32"/>
      <c r="DI172" s="32"/>
      <c r="DK172" s="32"/>
    </row>
    <row r="173" spans="1:114" s="32" customFormat="1" ht="19.5" customHeight="1">
      <c r="A173" s="1"/>
      <c r="B173" s="171" t="s">
        <v>154</v>
      </c>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2"/>
      <c r="BD173" s="172"/>
      <c r="BE173" s="172"/>
      <c r="BF173" s="172"/>
      <c r="BG173" s="172"/>
      <c r="BH173" s="172"/>
      <c r="BI173" s="172"/>
      <c r="BJ173" s="172"/>
      <c r="BK173" s="172"/>
      <c r="BL173" s="172"/>
      <c r="BM173" s="172"/>
      <c r="BN173" s="172"/>
      <c r="BO173" s="172"/>
      <c r="BP173" s="172"/>
      <c r="BQ173" s="172"/>
      <c r="BR173" s="172"/>
      <c r="BS173" s="172"/>
      <c r="BT173" s="172"/>
      <c r="BU173" s="172"/>
      <c r="BV173" s="172"/>
      <c r="BW173" s="172"/>
      <c r="BX173" s="172"/>
      <c r="BY173" s="172"/>
      <c r="BZ173" s="172"/>
      <c r="CA173" s="172"/>
      <c r="CB173" s="172"/>
      <c r="CC173" s="172"/>
      <c r="CD173" s="172"/>
      <c r="CE173" s="172"/>
      <c r="CF173" s="172"/>
      <c r="DJ173" s="65"/>
    </row>
    <row r="174" spans="1:114" s="32" customFormat="1" ht="15" customHeight="1">
      <c r="A174" s="1"/>
      <c r="B174" s="193" t="s">
        <v>153</v>
      </c>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DJ174" s="65"/>
    </row>
    <row r="175" spans="2:115" ht="15" customHeight="1">
      <c r="B175" s="193" t="s">
        <v>171</v>
      </c>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3"/>
      <c r="AU175" s="193"/>
      <c r="AV175" s="193"/>
      <c r="AW175" s="193"/>
      <c r="AX175" s="193"/>
      <c r="AY175" s="193"/>
      <c r="AZ175" s="193"/>
      <c r="BA175" s="193"/>
      <c r="BB175" s="193"/>
      <c r="BC175" s="193"/>
      <c r="BD175" s="193"/>
      <c r="BE175" s="193"/>
      <c r="BF175" s="193"/>
      <c r="BG175" s="193"/>
      <c r="BH175" s="193"/>
      <c r="BI175" s="193"/>
      <c r="BJ175" s="193"/>
      <c r="BK175" s="193"/>
      <c r="BL175" s="193"/>
      <c r="BM175" s="193"/>
      <c r="BN175" s="193"/>
      <c r="BO175" s="193"/>
      <c r="BP175" s="193"/>
      <c r="BQ175" s="193"/>
      <c r="BR175" s="193"/>
      <c r="BS175" s="193"/>
      <c r="BT175" s="193"/>
      <c r="BU175" s="193"/>
      <c r="BV175" s="193"/>
      <c r="BW175" s="193"/>
      <c r="BX175" s="193"/>
      <c r="BY175" s="193"/>
      <c r="BZ175" s="193"/>
      <c r="CA175" s="193"/>
      <c r="CB175" s="193"/>
      <c r="CC175" s="193"/>
      <c r="CD175" s="193"/>
      <c r="CE175" s="193"/>
      <c r="CF175" s="193"/>
      <c r="CG175" s="32"/>
      <c r="CK175" s="32"/>
      <c r="CL175" s="32"/>
      <c r="CM175" s="32"/>
      <c r="CN175" s="32"/>
      <c r="CP175" s="32"/>
      <c r="CQ175" s="32"/>
      <c r="CR175" s="32"/>
      <c r="CS175" s="32"/>
      <c r="CT175" s="32"/>
      <c r="CU175" s="32"/>
      <c r="CV175" s="32"/>
      <c r="CW175" s="32"/>
      <c r="CX175" s="32"/>
      <c r="CY175" s="32"/>
      <c r="CZ175" s="32"/>
      <c r="DA175" s="32"/>
      <c r="DB175" s="32"/>
      <c r="DC175" s="32"/>
      <c r="DH175" s="32"/>
      <c r="DI175" s="32"/>
      <c r="DK175" s="32"/>
    </row>
    <row r="176" spans="2:115" ht="15">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69"/>
      <c r="BF176" s="169"/>
      <c r="BG176" s="169"/>
      <c r="BH176" s="169"/>
      <c r="BI176" s="169"/>
      <c r="BJ176" s="169"/>
      <c r="BK176" s="169"/>
      <c r="DK176" s="32"/>
    </row>
    <row r="184" ht="15">
      <c r="C184" s="11"/>
    </row>
    <row r="189" ht="15">
      <c r="C189" s="32"/>
    </row>
    <row r="190" ht="20.25" customHeight="1"/>
  </sheetData>
  <sheetProtection/>
  <mergeCells count="67">
    <mergeCell ref="BB8:BB9"/>
    <mergeCell ref="AD8:AI8"/>
    <mergeCell ref="AJ8:AO8"/>
    <mergeCell ref="B6:B9"/>
    <mergeCell ref="D79:DI79"/>
    <mergeCell ref="CE8:CE9"/>
    <mergeCell ref="AA8:AA9"/>
    <mergeCell ref="AP8:AU8"/>
    <mergeCell ref="B79:B82"/>
    <mergeCell ref="D81:O81"/>
    <mergeCell ref="AB8:AB9"/>
    <mergeCell ref="AV8:BA8"/>
    <mergeCell ref="B151:DI151"/>
    <mergeCell ref="B171:CF171"/>
    <mergeCell ref="B170:CF170"/>
    <mergeCell ref="B146:DI146"/>
    <mergeCell ref="B155:DI155"/>
    <mergeCell ref="B149:DI149"/>
    <mergeCell ref="B150:DI150"/>
    <mergeCell ref="B162:DJ162"/>
    <mergeCell ref="B175:CF175"/>
    <mergeCell ref="B174:CF174"/>
    <mergeCell ref="BS8:BX8"/>
    <mergeCell ref="AD7:BC7"/>
    <mergeCell ref="D6:DI6"/>
    <mergeCell ref="BC8:BC9"/>
    <mergeCell ref="CQ8:DH8"/>
    <mergeCell ref="CH7:DJ7"/>
    <mergeCell ref="D7:AB7"/>
    <mergeCell ref="CF8:CF9"/>
    <mergeCell ref="BE7:CF7"/>
    <mergeCell ref="D8:O8"/>
    <mergeCell ref="Q8:T8"/>
    <mergeCell ref="U8:Z8"/>
    <mergeCell ref="CM8:CP8"/>
    <mergeCell ref="CH8:CK8"/>
    <mergeCell ref="D80:AA80"/>
    <mergeCell ref="AD80:BB80"/>
    <mergeCell ref="CH81:CK81"/>
    <mergeCell ref="AV81:BA81"/>
    <mergeCell ref="Q81:T81"/>
    <mergeCell ref="U81:Z81"/>
    <mergeCell ref="AA81:AA82"/>
    <mergeCell ref="AB81:AB82"/>
    <mergeCell ref="AP81:AU81"/>
    <mergeCell ref="BB81:BB82"/>
    <mergeCell ref="BE81:BK81"/>
    <mergeCell ref="BL81:BR81"/>
    <mergeCell ref="AD81:AI81"/>
    <mergeCell ref="BC81:BC82"/>
    <mergeCell ref="BE80:CE80"/>
    <mergeCell ref="AJ81:AO81"/>
    <mergeCell ref="CQ81:DH81"/>
    <mergeCell ref="CM81:CP81"/>
    <mergeCell ref="CE81:CE82"/>
    <mergeCell ref="BY8:CD8"/>
    <mergeCell ref="CH80:DJ80"/>
    <mergeCell ref="CF81:CF82"/>
    <mergeCell ref="BL8:BR8"/>
    <mergeCell ref="BS81:BX81"/>
    <mergeCell ref="BY81:CD81"/>
    <mergeCell ref="DJ81:DJ82"/>
    <mergeCell ref="DJ8:DJ9"/>
    <mergeCell ref="DI81:DI82"/>
    <mergeCell ref="DI8:DI9"/>
    <mergeCell ref="B72:DI72"/>
    <mergeCell ref="BE8:BK8"/>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74" max="100" man="1"/>
  </rowBreaks>
  <ignoredErrors>
    <ignoredError sqref="DJ46 BK127 BR127 BK54 BC46:BD46 CF46:CG46 D46:BB46 DH46:DI46 CD46:CE46 BR54 CP46:CU46 CV46:CZ46 BC119:BD119 CG119 AB119:AC119 DJ119 O119:AA119 AD119:BB119 CP119:CU119 CD119:CE119 BJ119:CC119 BJ46:CC46 CK119:CN119 CK46:CN46 CV119:CZ119 DH119:DI119 DA119:DD119 DD46 BE46:BI46 BE119:BI119" formula="1"/>
  </ignoredErrors>
  <drawing r:id="rId1"/>
</worksheet>
</file>

<file path=xl/worksheets/sheet2.xml><?xml version="1.0" encoding="utf-8"?>
<worksheet xmlns="http://schemas.openxmlformats.org/spreadsheetml/2006/main" xmlns:r="http://schemas.openxmlformats.org/officeDocument/2006/relationships">
  <dimension ref="A1:DG98"/>
  <sheetViews>
    <sheetView showGridLines="0" zoomScale="70" zoomScaleNormal="7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32" customWidth="1"/>
    <col min="3" max="3" width="11.140625" style="32" customWidth="1"/>
    <col min="4" max="14" width="9.140625" style="32" hidden="1" customWidth="1" outlineLevel="1"/>
    <col min="15" max="15" width="13.8515625" style="32" customWidth="1" collapsed="1"/>
    <col min="16" max="16" width="11.00390625" style="32" customWidth="1"/>
    <col min="17" max="17" width="10.57421875" style="32" hidden="1" customWidth="1" outlineLevel="1"/>
    <col min="18" max="19" width="9.140625" style="32" hidden="1" customWidth="1" outlineLevel="1"/>
    <col min="20" max="20" width="9.140625" style="32" customWidth="1" collapsed="1"/>
    <col min="21" max="21" width="10.57421875" style="32" hidden="1" customWidth="1" outlineLevel="1"/>
    <col min="22" max="25" width="9.140625" style="32" hidden="1" customWidth="1" outlineLevel="1"/>
    <col min="26" max="26" width="9.57421875" style="32" customWidth="1" collapsed="1"/>
    <col min="27" max="27" width="10.57421875" style="32" customWidth="1"/>
    <col min="28" max="28" width="2.28125" style="32" customWidth="1"/>
    <col min="29" max="33" width="10.57421875" style="32" hidden="1" customWidth="1" outlineLevel="1"/>
    <col min="34" max="34" width="14.00390625" style="32" customWidth="1" collapsed="1"/>
    <col min="35" max="35" width="10.57421875" style="32" hidden="1" customWidth="1" outlineLevel="1"/>
    <col min="36" max="39" width="9.140625" style="32" hidden="1" customWidth="1" outlineLevel="1"/>
    <col min="40" max="40" width="10.421875" style="32" customWidth="1" collapsed="1"/>
    <col min="41" max="41" width="10.57421875" style="32" hidden="1" customWidth="1" outlineLevel="1"/>
    <col min="42" max="45" width="9.140625" style="32" hidden="1" customWidth="1" outlineLevel="1"/>
    <col min="46" max="46" width="9.140625" style="32" customWidth="1" collapsed="1"/>
    <col min="47" max="47" width="10.57421875" style="32" hidden="1" customWidth="1" outlineLevel="1"/>
    <col min="48" max="51" width="9.140625" style="32" hidden="1" customWidth="1" outlineLevel="1"/>
    <col min="52" max="52" width="9.140625" style="32" customWidth="1" collapsed="1"/>
    <col min="53" max="53" width="10.57421875" style="32" customWidth="1"/>
    <col min="54" max="54" width="2.28125" style="32" customWidth="1"/>
    <col min="55" max="60" width="10.7109375" style="32" hidden="1" customWidth="1" outlineLevel="1"/>
    <col min="61" max="61" width="14.57421875" style="32" customWidth="1" collapsed="1"/>
    <col min="62" max="62" width="10.57421875" style="32" hidden="1" customWidth="1" outlineLevel="1"/>
    <col min="63" max="66" width="9.140625" style="32" hidden="1" customWidth="1" outlineLevel="1"/>
    <col min="67" max="67" width="9.28125" style="32" hidden="1" customWidth="1" outlineLevel="1"/>
    <col min="68" max="68" width="11.28125" style="32" customWidth="1" collapsed="1"/>
    <col min="69" max="69" width="10.57421875" style="32" hidden="1" customWidth="1" outlineLevel="1"/>
    <col min="70" max="73" width="9.140625" style="32" hidden="1" customWidth="1" outlineLevel="1"/>
    <col min="74" max="74" width="9.140625" style="32" customWidth="1" collapsed="1"/>
    <col min="75" max="75" width="10.57421875" style="32" hidden="1" customWidth="1" outlineLevel="1"/>
    <col min="76" max="79" width="9.140625" style="32" hidden="1" customWidth="1" outlineLevel="1"/>
    <col min="80" max="80" width="9.140625" style="32" customWidth="1" collapsed="1"/>
    <col min="81" max="81" width="10.57421875" style="32" customWidth="1"/>
    <col min="82" max="82" width="2.28125" style="32" customWidth="1"/>
    <col min="83" max="85" width="9.140625" style="32" hidden="1" customWidth="1" outlineLevel="1"/>
    <col min="86" max="86" width="13.7109375" style="32" customWidth="1" collapsed="1"/>
    <col min="87" max="87" width="10.57421875" style="32" customWidth="1"/>
    <col min="88" max="88" width="10.57421875" style="32" hidden="1" customWidth="1" outlineLevel="1"/>
    <col min="89" max="90" width="8.57421875" style="32" hidden="1" customWidth="1" outlineLevel="1"/>
    <col min="91" max="91" width="8.57421875" style="32" customWidth="1" collapsed="1"/>
    <col min="92" max="92" width="10.57421875" style="32" hidden="1" customWidth="1" outlineLevel="1"/>
    <col min="93" max="108" width="9.140625" style="32" hidden="1" customWidth="1" outlineLevel="1"/>
    <col min="109" max="109" width="10.140625" style="32" customWidth="1" collapsed="1"/>
    <col min="110" max="110" width="10.57421875" style="32" customWidth="1"/>
    <col min="111" max="111" width="4.28125" style="32" customWidth="1"/>
    <col min="112" max="16384" width="9.140625" style="32" customWidth="1"/>
  </cols>
  <sheetData>
    <row r="1" spans="1:3" ht="66" customHeight="1">
      <c r="A1" s="32"/>
      <c r="C1" s="43"/>
    </row>
    <row r="2" spans="1:12" ht="26.25" customHeight="1">
      <c r="A2" s="32"/>
      <c r="B2" s="17" t="s">
        <v>0</v>
      </c>
      <c r="C2" s="1"/>
      <c r="D2" s="1"/>
      <c r="E2" s="1"/>
      <c r="F2" s="1"/>
      <c r="G2" s="1"/>
      <c r="H2" s="1"/>
      <c r="I2" s="1"/>
      <c r="J2" s="1"/>
      <c r="K2" s="1"/>
      <c r="L2" s="1"/>
    </row>
    <row r="3" spans="1:12" ht="18.75">
      <c r="A3" s="32"/>
      <c r="B3" s="19" t="s">
        <v>163</v>
      </c>
      <c r="C3" s="3"/>
      <c r="D3" s="1"/>
      <c r="E3" s="1"/>
      <c r="F3" s="1"/>
      <c r="G3" s="1"/>
      <c r="H3" s="1"/>
      <c r="I3" s="1"/>
      <c r="J3" s="1"/>
      <c r="K3" s="1"/>
      <c r="L3" s="1"/>
    </row>
    <row r="4" spans="1:12" ht="18.75" customHeight="1">
      <c r="A4" s="32"/>
      <c r="B4" s="2" t="s">
        <v>86</v>
      </c>
      <c r="C4" s="3"/>
      <c r="D4" s="1"/>
      <c r="E4" s="1"/>
      <c r="F4" s="1"/>
      <c r="G4" s="1"/>
      <c r="H4" s="1"/>
      <c r="I4" s="1"/>
      <c r="J4" s="1"/>
      <c r="K4" s="1"/>
      <c r="L4" s="1"/>
    </row>
    <row r="5" spans="1:3" ht="15">
      <c r="A5" s="32"/>
      <c r="C5" s="1"/>
    </row>
    <row r="6" spans="1:110" ht="30" customHeight="1">
      <c r="A6" s="32"/>
      <c r="B6" s="202" t="s">
        <v>2</v>
      </c>
      <c r="C6" s="213" t="s">
        <v>87</v>
      </c>
      <c r="D6" s="194" t="s">
        <v>3</v>
      </c>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row>
    <row r="7" spans="2:110" s="37" customFormat="1" ht="18.75" customHeight="1" thickBot="1">
      <c r="B7" s="203"/>
      <c r="C7" s="214"/>
      <c r="D7" s="185" t="s">
        <v>4</v>
      </c>
      <c r="E7" s="185"/>
      <c r="F7" s="185"/>
      <c r="G7" s="185"/>
      <c r="H7" s="185"/>
      <c r="I7" s="185"/>
      <c r="J7" s="185"/>
      <c r="K7" s="185"/>
      <c r="L7" s="185"/>
      <c r="M7" s="185"/>
      <c r="N7" s="185"/>
      <c r="O7" s="185"/>
      <c r="P7" s="185"/>
      <c r="Q7" s="185"/>
      <c r="R7" s="185"/>
      <c r="S7" s="185"/>
      <c r="T7" s="185"/>
      <c r="U7" s="185"/>
      <c r="V7" s="185"/>
      <c r="W7" s="185"/>
      <c r="X7" s="185"/>
      <c r="Y7" s="185"/>
      <c r="Z7" s="185"/>
      <c r="AA7" s="186"/>
      <c r="AB7" s="28"/>
      <c r="AC7" s="185" t="s">
        <v>5</v>
      </c>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27"/>
      <c r="BC7" s="185" t="s">
        <v>6</v>
      </c>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E7" s="186" t="s">
        <v>7</v>
      </c>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row>
    <row r="8" spans="1:110" ht="33.75" customHeight="1">
      <c r="A8" s="32"/>
      <c r="B8" s="203"/>
      <c r="C8" s="214"/>
      <c r="D8" s="175" t="s">
        <v>8</v>
      </c>
      <c r="E8" s="175"/>
      <c r="F8" s="175"/>
      <c r="G8" s="175"/>
      <c r="H8" s="175"/>
      <c r="I8" s="175"/>
      <c r="J8" s="175"/>
      <c r="K8" s="175"/>
      <c r="L8" s="175"/>
      <c r="M8" s="175"/>
      <c r="N8" s="175"/>
      <c r="O8" s="176"/>
      <c r="P8" s="38" t="s">
        <v>9</v>
      </c>
      <c r="Q8" s="182" t="s">
        <v>10</v>
      </c>
      <c r="R8" s="183"/>
      <c r="S8" s="183"/>
      <c r="T8" s="184"/>
      <c r="U8" s="174" t="s">
        <v>73</v>
      </c>
      <c r="V8" s="175"/>
      <c r="W8" s="175"/>
      <c r="X8" s="175"/>
      <c r="Y8" s="175"/>
      <c r="Z8" s="175"/>
      <c r="AA8" s="208" t="s">
        <v>12</v>
      </c>
      <c r="AB8" s="25"/>
      <c r="AC8" s="175" t="s">
        <v>8</v>
      </c>
      <c r="AD8" s="175"/>
      <c r="AE8" s="175"/>
      <c r="AF8" s="175"/>
      <c r="AG8" s="175"/>
      <c r="AH8" s="176"/>
      <c r="AI8" s="174" t="s">
        <v>9</v>
      </c>
      <c r="AJ8" s="175"/>
      <c r="AK8" s="175"/>
      <c r="AL8" s="175"/>
      <c r="AM8" s="175"/>
      <c r="AN8" s="176"/>
      <c r="AO8" s="182" t="s">
        <v>10</v>
      </c>
      <c r="AP8" s="183"/>
      <c r="AQ8" s="183"/>
      <c r="AR8" s="183"/>
      <c r="AS8" s="183"/>
      <c r="AT8" s="184"/>
      <c r="AU8" s="182" t="s">
        <v>73</v>
      </c>
      <c r="AV8" s="183"/>
      <c r="AW8" s="183"/>
      <c r="AX8" s="183"/>
      <c r="AY8" s="183"/>
      <c r="AZ8" s="184"/>
      <c r="BA8" s="208" t="s">
        <v>12</v>
      </c>
      <c r="BB8" s="25"/>
      <c r="BC8" s="175" t="s">
        <v>88</v>
      </c>
      <c r="BD8" s="175"/>
      <c r="BE8" s="175"/>
      <c r="BF8" s="175"/>
      <c r="BG8" s="175"/>
      <c r="BH8" s="175"/>
      <c r="BI8" s="176"/>
      <c r="BJ8" s="174" t="s">
        <v>89</v>
      </c>
      <c r="BK8" s="175"/>
      <c r="BL8" s="175"/>
      <c r="BM8" s="175"/>
      <c r="BN8" s="175"/>
      <c r="BO8" s="175"/>
      <c r="BP8" s="176"/>
      <c r="BQ8" s="182" t="s">
        <v>10</v>
      </c>
      <c r="BR8" s="183"/>
      <c r="BS8" s="183"/>
      <c r="BT8" s="183"/>
      <c r="BU8" s="183"/>
      <c r="BV8" s="184"/>
      <c r="BW8" s="182" t="s">
        <v>73</v>
      </c>
      <c r="BX8" s="183"/>
      <c r="BY8" s="183"/>
      <c r="BZ8" s="183"/>
      <c r="CA8" s="183"/>
      <c r="CB8" s="210"/>
      <c r="CC8" s="208" t="s">
        <v>12</v>
      </c>
      <c r="CD8" s="25"/>
      <c r="CE8" s="175" t="s">
        <v>8</v>
      </c>
      <c r="CF8" s="175"/>
      <c r="CG8" s="175"/>
      <c r="CH8" s="176"/>
      <c r="CI8" s="31" t="s">
        <v>9</v>
      </c>
      <c r="CJ8" s="182" t="s">
        <v>10</v>
      </c>
      <c r="CK8" s="183"/>
      <c r="CL8" s="183"/>
      <c r="CM8" s="184"/>
      <c r="CN8" s="182" t="s">
        <v>73</v>
      </c>
      <c r="CO8" s="183"/>
      <c r="CP8" s="183"/>
      <c r="CQ8" s="183"/>
      <c r="CR8" s="183"/>
      <c r="CS8" s="183"/>
      <c r="CT8" s="183"/>
      <c r="CU8" s="183"/>
      <c r="CV8" s="183"/>
      <c r="CW8" s="183"/>
      <c r="CX8" s="183"/>
      <c r="CY8" s="183"/>
      <c r="CZ8" s="183"/>
      <c r="DA8" s="183"/>
      <c r="DB8" s="183"/>
      <c r="DC8" s="183"/>
      <c r="DD8" s="183"/>
      <c r="DE8" s="184"/>
      <c r="DF8" s="208" t="s">
        <v>12</v>
      </c>
    </row>
    <row r="9" spans="1:110" ht="18" customHeight="1">
      <c r="A9" s="32"/>
      <c r="B9" s="203"/>
      <c r="C9" s="215"/>
      <c r="D9" s="30">
        <v>2000</v>
      </c>
      <c r="E9" s="30">
        <v>2001</v>
      </c>
      <c r="F9" s="30">
        <v>2002</v>
      </c>
      <c r="G9" s="30">
        <v>2003</v>
      </c>
      <c r="H9" s="30">
        <v>2004</v>
      </c>
      <c r="I9" s="30">
        <v>2005</v>
      </c>
      <c r="J9" s="30">
        <v>2006</v>
      </c>
      <c r="K9" s="30">
        <v>2007</v>
      </c>
      <c r="L9" s="30">
        <v>2008</v>
      </c>
      <c r="M9" s="30">
        <v>2009</v>
      </c>
      <c r="N9" s="30">
        <v>2010</v>
      </c>
      <c r="O9" s="119" t="s">
        <v>17</v>
      </c>
      <c r="P9" s="24" t="s">
        <v>17</v>
      </c>
      <c r="Q9" s="23">
        <v>2008</v>
      </c>
      <c r="R9" s="30">
        <v>2009</v>
      </c>
      <c r="S9" s="30">
        <v>2010</v>
      </c>
      <c r="T9" s="119" t="s">
        <v>17</v>
      </c>
      <c r="U9" s="23">
        <v>2006</v>
      </c>
      <c r="V9" s="30">
        <v>2007</v>
      </c>
      <c r="W9" s="30">
        <v>2008</v>
      </c>
      <c r="X9" s="30">
        <v>2009</v>
      </c>
      <c r="Y9" s="30">
        <v>2010</v>
      </c>
      <c r="Z9" s="118" t="s">
        <v>17</v>
      </c>
      <c r="AA9" s="209"/>
      <c r="AB9" s="22"/>
      <c r="AC9" s="30">
        <v>2011</v>
      </c>
      <c r="AD9" s="30">
        <v>2012</v>
      </c>
      <c r="AE9" s="30">
        <v>2013</v>
      </c>
      <c r="AF9" s="30">
        <v>2014</v>
      </c>
      <c r="AG9" s="30">
        <v>2015</v>
      </c>
      <c r="AH9" s="119" t="s">
        <v>17</v>
      </c>
      <c r="AI9" s="23">
        <v>2011</v>
      </c>
      <c r="AJ9" s="30">
        <v>2012</v>
      </c>
      <c r="AK9" s="30">
        <v>2013</v>
      </c>
      <c r="AL9" s="30">
        <v>2014</v>
      </c>
      <c r="AM9" s="30">
        <v>2015</v>
      </c>
      <c r="AN9" s="119" t="s">
        <v>17</v>
      </c>
      <c r="AO9" s="23">
        <v>2011</v>
      </c>
      <c r="AP9" s="30">
        <v>2012</v>
      </c>
      <c r="AQ9" s="30">
        <v>2013</v>
      </c>
      <c r="AR9" s="30">
        <v>2014</v>
      </c>
      <c r="AS9" s="30">
        <v>2015</v>
      </c>
      <c r="AT9" s="119" t="s">
        <v>17</v>
      </c>
      <c r="AU9" s="23">
        <v>2011</v>
      </c>
      <c r="AV9" s="30">
        <v>2012</v>
      </c>
      <c r="AW9" s="30">
        <v>2013</v>
      </c>
      <c r="AX9" s="30">
        <v>2014</v>
      </c>
      <c r="AY9" s="30">
        <v>2015</v>
      </c>
      <c r="AZ9" s="119" t="s">
        <v>17</v>
      </c>
      <c r="BA9" s="209"/>
      <c r="BB9" s="22"/>
      <c r="BC9" s="30">
        <v>2016</v>
      </c>
      <c r="BD9" s="30">
        <v>2017</v>
      </c>
      <c r="BE9" s="30">
        <v>2018</v>
      </c>
      <c r="BF9" s="30">
        <v>2019</v>
      </c>
      <c r="BG9" s="30">
        <v>2020</v>
      </c>
      <c r="BH9" s="30" t="s">
        <v>90</v>
      </c>
      <c r="BI9" s="119" t="s">
        <v>17</v>
      </c>
      <c r="BJ9" s="23">
        <v>2016</v>
      </c>
      <c r="BK9" s="30">
        <v>2017</v>
      </c>
      <c r="BL9" s="30">
        <v>2018</v>
      </c>
      <c r="BM9" s="30">
        <v>2019</v>
      </c>
      <c r="BN9" s="30">
        <v>2020</v>
      </c>
      <c r="BO9" s="30" t="s">
        <v>90</v>
      </c>
      <c r="BP9" s="119" t="s">
        <v>17</v>
      </c>
      <c r="BQ9" s="23">
        <v>2016</v>
      </c>
      <c r="BR9" s="30">
        <v>2017</v>
      </c>
      <c r="BS9" s="30">
        <v>2018</v>
      </c>
      <c r="BT9" s="30">
        <v>2019</v>
      </c>
      <c r="BU9" s="30">
        <v>2020</v>
      </c>
      <c r="BV9" s="119" t="s">
        <v>17</v>
      </c>
      <c r="BW9" s="23">
        <v>2016</v>
      </c>
      <c r="BX9" s="30">
        <v>2017</v>
      </c>
      <c r="BY9" s="30">
        <v>2018</v>
      </c>
      <c r="BZ9" s="30">
        <v>2019</v>
      </c>
      <c r="CA9" s="30">
        <v>2020</v>
      </c>
      <c r="CB9" s="119" t="s">
        <v>17</v>
      </c>
      <c r="CC9" s="209"/>
      <c r="CD9" s="22"/>
      <c r="CE9" s="30">
        <v>2021</v>
      </c>
      <c r="CF9" s="30">
        <v>2022</v>
      </c>
      <c r="CG9" s="30" t="s">
        <v>118</v>
      </c>
      <c r="CH9" s="119" t="s">
        <v>17</v>
      </c>
      <c r="CI9" s="24" t="s">
        <v>17</v>
      </c>
      <c r="CJ9" s="23">
        <v>2021</v>
      </c>
      <c r="CK9" s="30">
        <v>2022</v>
      </c>
      <c r="CL9" s="30">
        <v>2023</v>
      </c>
      <c r="CM9" s="119" t="s">
        <v>17</v>
      </c>
      <c r="CN9" s="23">
        <v>2021</v>
      </c>
      <c r="CO9" s="30">
        <v>2022</v>
      </c>
      <c r="CP9" s="30">
        <v>2023</v>
      </c>
      <c r="CQ9" s="30">
        <v>2024</v>
      </c>
      <c r="CR9" s="30">
        <v>2025</v>
      </c>
      <c r="CS9" s="30">
        <v>2026</v>
      </c>
      <c r="CT9" s="30">
        <v>2027</v>
      </c>
      <c r="CU9" s="30">
        <v>2028</v>
      </c>
      <c r="CV9" s="30">
        <v>2029</v>
      </c>
      <c r="CW9" s="30">
        <v>2030</v>
      </c>
      <c r="CX9" s="30">
        <v>2031</v>
      </c>
      <c r="CY9" s="30">
        <v>2032</v>
      </c>
      <c r="CZ9" s="30">
        <v>2033</v>
      </c>
      <c r="DA9" s="30">
        <v>2034</v>
      </c>
      <c r="DB9" s="30">
        <v>2035</v>
      </c>
      <c r="DC9" s="30">
        <v>2036</v>
      </c>
      <c r="DD9" s="30">
        <v>2037</v>
      </c>
      <c r="DE9" s="119" t="s">
        <v>17</v>
      </c>
      <c r="DF9" s="209"/>
    </row>
    <row r="10" spans="1:110" ht="31.5" customHeight="1">
      <c r="A10" s="32"/>
      <c r="B10" s="14" t="s">
        <v>19</v>
      </c>
      <c r="C10" s="86"/>
      <c r="D10" s="39"/>
      <c r="E10" s="39"/>
      <c r="F10" s="39"/>
      <c r="G10" s="39"/>
      <c r="H10" s="39"/>
      <c r="I10" s="39"/>
      <c r="J10" s="39"/>
      <c r="K10" s="39"/>
      <c r="L10" s="39"/>
      <c r="M10" s="39"/>
      <c r="N10" s="39"/>
      <c r="O10" s="34"/>
      <c r="P10" s="34"/>
      <c r="Q10" s="39"/>
      <c r="R10" s="39"/>
      <c r="S10" s="39"/>
      <c r="T10" s="34"/>
      <c r="U10" s="39"/>
      <c r="V10" s="39"/>
      <c r="W10" s="39"/>
      <c r="X10" s="39"/>
      <c r="Y10" s="39"/>
      <c r="Z10" s="34"/>
      <c r="AA10" s="34"/>
      <c r="AB10" s="35"/>
      <c r="AC10" s="39"/>
      <c r="AD10" s="39"/>
      <c r="AE10" s="39"/>
      <c r="AF10" s="39"/>
      <c r="AG10" s="39"/>
      <c r="AH10" s="34"/>
      <c r="AI10" s="39"/>
      <c r="AJ10" s="39"/>
      <c r="AK10" s="39"/>
      <c r="AL10" s="39"/>
      <c r="AM10" s="39"/>
      <c r="AN10" s="34"/>
      <c r="AO10" s="39"/>
      <c r="AP10" s="39"/>
      <c r="AQ10" s="39"/>
      <c r="AR10" s="39"/>
      <c r="AS10" s="39"/>
      <c r="AT10" s="34"/>
      <c r="AU10" s="39"/>
      <c r="AV10" s="39"/>
      <c r="AW10" s="39"/>
      <c r="AX10" s="39"/>
      <c r="AY10" s="39"/>
      <c r="AZ10" s="34"/>
      <c r="BA10" s="34"/>
      <c r="BB10" s="35"/>
      <c r="BC10" s="39"/>
      <c r="BD10" s="39"/>
      <c r="BE10" s="39"/>
      <c r="BF10" s="39"/>
      <c r="BG10" s="39"/>
      <c r="BH10" s="39"/>
      <c r="BI10" s="34"/>
      <c r="BJ10" s="39"/>
      <c r="BK10" s="39"/>
      <c r="BL10" s="39"/>
      <c r="BM10" s="39"/>
      <c r="BN10" s="39"/>
      <c r="BO10" s="39"/>
      <c r="BP10" s="34"/>
      <c r="BQ10" s="39"/>
      <c r="BR10" s="39"/>
      <c r="BS10" s="39"/>
      <c r="BT10" s="39"/>
      <c r="BU10" s="39"/>
      <c r="BV10" s="34"/>
      <c r="BW10" s="39"/>
      <c r="BX10" s="39"/>
      <c r="BY10" s="39"/>
      <c r="BZ10" s="39"/>
      <c r="CA10" s="39"/>
      <c r="CB10" s="34"/>
      <c r="CC10" s="34"/>
      <c r="CD10" s="35"/>
      <c r="CE10" s="35"/>
      <c r="CF10" s="35"/>
      <c r="CG10" s="35"/>
      <c r="CH10" s="34"/>
      <c r="CI10" s="34"/>
      <c r="CJ10" s="39"/>
      <c r="CK10" s="39"/>
      <c r="CL10" s="39"/>
      <c r="CM10" s="34"/>
      <c r="CN10" s="39"/>
      <c r="CO10" s="39"/>
      <c r="CP10" s="39"/>
      <c r="CQ10" s="39"/>
      <c r="CR10" s="39"/>
      <c r="CS10" s="39"/>
      <c r="CT10" s="39"/>
      <c r="CU10" s="39"/>
      <c r="CV10" s="39"/>
      <c r="CW10" s="39"/>
      <c r="CX10" s="39"/>
      <c r="CY10" s="39"/>
      <c r="CZ10" s="39"/>
      <c r="DA10" s="39"/>
      <c r="DB10" s="39"/>
      <c r="DC10" s="39"/>
      <c r="DD10" s="39"/>
      <c r="DE10" s="34"/>
      <c r="DF10" s="34"/>
    </row>
    <row r="11" spans="1:110" ht="15.75" customHeight="1">
      <c r="A11" s="42"/>
      <c r="B11" s="15" t="s">
        <v>20</v>
      </c>
      <c r="C11" s="86" t="s">
        <v>91</v>
      </c>
      <c r="D11" s="41"/>
      <c r="E11" s="41"/>
      <c r="F11" s="41"/>
      <c r="G11" s="41"/>
      <c r="H11" s="41"/>
      <c r="I11" s="41"/>
      <c r="J11" s="41">
        <v>6.6374618345944505</v>
      </c>
      <c r="K11" s="41">
        <v>5.960896518836433</v>
      </c>
      <c r="L11" s="41">
        <v>5.863726984871584</v>
      </c>
      <c r="M11" s="41">
        <v>6.154603643525356</v>
      </c>
      <c r="N11" s="41">
        <v>10</v>
      </c>
      <c r="O11" s="36">
        <f>SUM(D11:N11)</f>
        <v>34.61668898182782</v>
      </c>
      <c r="P11" s="36"/>
      <c r="Q11" s="41"/>
      <c r="R11" s="41"/>
      <c r="S11" s="41"/>
      <c r="T11" s="36">
        <f>SUM(Q11:S11)</f>
        <v>0</v>
      </c>
      <c r="U11" s="41"/>
      <c r="V11" s="41"/>
      <c r="W11" s="41"/>
      <c r="X11" s="41"/>
      <c r="Y11" s="41"/>
      <c r="Z11" s="36">
        <f>SUM(U11:Y11)</f>
        <v>0</v>
      </c>
      <c r="AA11" s="36">
        <f>SUM(O11,P11,T11,Z11)</f>
        <v>34.61668898182782</v>
      </c>
      <c r="AB11" s="35"/>
      <c r="AC11" s="41">
        <v>45</v>
      </c>
      <c r="AD11" s="41">
        <v>75</v>
      </c>
      <c r="AE11" s="41">
        <v>80</v>
      </c>
      <c r="AF11" s="41">
        <v>50</v>
      </c>
      <c r="AG11" s="41"/>
      <c r="AH11" s="36">
        <f>SUM(AC11:AG11)</f>
        <v>250</v>
      </c>
      <c r="AI11" s="41"/>
      <c r="AJ11" s="41"/>
      <c r="AK11" s="41"/>
      <c r="AL11" s="41"/>
      <c r="AM11" s="41"/>
      <c r="AN11" s="36">
        <f>SUM(AI11:AM11)</f>
        <v>0</v>
      </c>
      <c r="AO11" s="41"/>
      <c r="AP11" s="41"/>
      <c r="AQ11" s="41"/>
      <c r="AR11" s="41"/>
      <c r="AS11" s="41"/>
      <c r="AT11" s="36">
        <f>SUM(AO11:AS11)</f>
        <v>0</v>
      </c>
      <c r="AU11" s="41">
        <v>2.91</v>
      </c>
      <c r="AV11" s="41">
        <v>4.85</v>
      </c>
      <c r="AW11" s="41">
        <v>4.875</v>
      </c>
      <c r="AX11" s="41">
        <v>4.875</v>
      </c>
      <c r="AY11" s="41">
        <v>14.1375</v>
      </c>
      <c r="AZ11" s="36">
        <f>SUM(AU11:AY11)</f>
        <v>31.647499999999997</v>
      </c>
      <c r="BA11" s="36">
        <f>SUM(AH11,AN11,AT11,AZ11)</f>
        <v>281.6475</v>
      </c>
      <c r="BB11" s="35"/>
      <c r="BC11" s="41">
        <v>52.5</v>
      </c>
      <c r="BD11" s="41">
        <v>2.5</v>
      </c>
      <c r="BE11" s="41">
        <v>17.5</v>
      </c>
      <c r="BF11" s="41">
        <v>57.5</v>
      </c>
      <c r="BG11" s="41">
        <v>82.5</v>
      </c>
      <c r="BH11" s="41"/>
      <c r="BI11" s="36">
        <f>SUM(BC11:BH11)</f>
        <v>212.5</v>
      </c>
      <c r="BJ11" s="41"/>
      <c r="BK11" s="41"/>
      <c r="BL11" s="41"/>
      <c r="BM11" s="41"/>
      <c r="BN11" s="41"/>
      <c r="BO11" s="41"/>
      <c r="BP11" s="36">
        <f>SUM(BJ11:BO11)</f>
        <v>0</v>
      </c>
      <c r="BQ11" s="41"/>
      <c r="BR11" s="41"/>
      <c r="BS11" s="41"/>
      <c r="BT11" s="41"/>
      <c r="BU11" s="41"/>
      <c r="BV11" s="36">
        <f>SUM(BQ11:BU11)</f>
        <v>0</v>
      </c>
      <c r="BW11" s="41">
        <v>21.462981</v>
      </c>
      <c r="BX11" s="41">
        <v>21.67</v>
      </c>
      <c r="BY11" s="41">
        <v>21.67</v>
      </c>
      <c r="BZ11" s="41">
        <v>21.67</v>
      </c>
      <c r="CA11" s="41">
        <v>22</v>
      </c>
      <c r="CB11" s="36">
        <f aca="true" t="shared" si="0" ref="CB11:CB44">SUM(BW11:CA11)</f>
        <v>108.472981</v>
      </c>
      <c r="CC11" s="36">
        <f aca="true" t="shared" si="1" ref="CC11:CC44">SUM(BI11,BP11,BV11,CB11)</f>
        <v>320.972981</v>
      </c>
      <c r="CD11" s="35"/>
      <c r="CE11" s="41"/>
      <c r="CF11" s="41"/>
      <c r="CG11" s="41"/>
      <c r="CH11" s="36">
        <f>SUM(CE11:CG11)</f>
        <v>0</v>
      </c>
      <c r="CI11" s="36"/>
      <c r="CJ11" s="41"/>
      <c r="CK11" s="41"/>
      <c r="CL11" s="41"/>
      <c r="CM11" s="36">
        <f>SUM(CJ11:CL11)</f>
        <v>0</v>
      </c>
      <c r="CN11" s="41">
        <v>14.5</v>
      </c>
      <c r="CO11" s="41">
        <v>14.5</v>
      </c>
      <c r="CP11" s="41">
        <v>14.5</v>
      </c>
      <c r="CQ11" s="41">
        <v>14.5</v>
      </c>
      <c r="CR11" s="41">
        <v>14.5</v>
      </c>
      <c r="CS11" s="41">
        <v>14.5</v>
      </c>
      <c r="CT11" s="41">
        <v>14.5</v>
      </c>
      <c r="CU11" s="41">
        <v>14.5</v>
      </c>
      <c r="CV11" s="41">
        <v>14.5</v>
      </c>
      <c r="CW11" s="41">
        <v>14.5</v>
      </c>
      <c r="CX11" s="41"/>
      <c r="CY11" s="41"/>
      <c r="CZ11" s="41"/>
      <c r="DA11" s="41"/>
      <c r="DB11" s="41"/>
      <c r="DC11" s="41"/>
      <c r="DD11" s="41"/>
      <c r="DE11" s="36">
        <f>SUM(CN11:DD11)</f>
        <v>145</v>
      </c>
      <c r="DF11" s="36">
        <f aca="true" t="shared" si="2" ref="DF11:DF44">SUM(CH11,CI11,CM11,DE11)</f>
        <v>145</v>
      </c>
    </row>
    <row r="12" spans="1:110" ht="14.25" customHeight="1">
      <c r="A12" s="42"/>
      <c r="B12" s="15" t="s">
        <v>21</v>
      </c>
      <c r="C12" s="86" t="s">
        <v>92</v>
      </c>
      <c r="D12" s="41"/>
      <c r="E12" s="41"/>
      <c r="F12" s="41"/>
      <c r="G12" s="41"/>
      <c r="H12" s="41"/>
      <c r="I12" s="41"/>
      <c r="J12" s="41"/>
      <c r="K12" s="41"/>
      <c r="L12" s="41"/>
      <c r="M12" s="41"/>
      <c r="N12" s="41"/>
      <c r="O12" s="36">
        <f aca="true" t="shared" si="3" ref="O12:O44">SUM(D12:N12)</f>
        <v>0</v>
      </c>
      <c r="P12" s="36"/>
      <c r="Q12" s="41"/>
      <c r="R12" s="41"/>
      <c r="S12" s="41"/>
      <c r="T12" s="36">
        <f aca="true" t="shared" si="4" ref="T12:T44">SUM(Q12:S12)</f>
        <v>0</v>
      </c>
      <c r="U12" s="41"/>
      <c r="V12" s="41"/>
      <c r="W12" s="41"/>
      <c r="X12" s="41"/>
      <c r="Y12" s="41"/>
      <c r="Z12" s="36">
        <f aca="true" t="shared" si="5" ref="Z12:Z44">SUM(U12:Y12)</f>
        <v>0</v>
      </c>
      <c r="AA12" s="36">
        <f aca="true" t="shared" si="6" ref="AA12:AA44">SUM(O12,P12,T12,Z12)</f>
        <v>0</v>
      </c>
      <c r="AB12" s="35"/>
      <c r="AC12" s="41"/>
      <c r="AD12" s="41"/>
      <c r="AE12" s="41"/>
      <c r="AF12" s="41"/>
      <c r="AG12" s="41"/>
      <c r="AH12" s="36">
        <f aca="true" t="shared" si="7" ref="AH12:AH44">SUM(AC12:AG12)</f>
        <v>0</v>
      </c>
      <c r="AI12" s="41"/>
      <c r="AJ12" s="41"/>
      <c r="AK12" s="41"/>
      <c r="AL12" s="41"/>
      <c r="AM12" s="41"/>
      <c r="AN12" s="36">
        <f aca="true" t="shared" si="8" ref="AN12:AN44">SUM(AI12:AM12)</f>
        <v>0</v>
      </c>
      <c r="AO12" s="41"/>
      <c r="AP12" s="41"/>
      <c r="AQ12" s="41"/>
      <c r="AR12" s="41"/>
      <c r="AS12" s="41"/>
      <c r="AT12" s="36">
        <f aca="true" t="shared" si="9" ref="AT12:AT44">SUM(AO12:AS12)</f>
        <v>0</v>
      </c>
      <c r="AU12" s="41"/>
      <c r="AV12" s="41"/>
      <c r="AW12" s="41"/>
      <c r="AX12" s="41"/>
      <c r="AY12" s="41">
        <v>0</v>
      </c>
      <c r="AZ12" s="36">
        <f aca="true" t="shared" si="10" ref="AZ12:AZ44">SUM(AU12:AY12)</f>
        <v>0</v>
      </c>
      <c r="BA12" s="36">
        <f aca="true" t="shared" si="11" ref="BA12:BA44">SUM(AH12,AN12,AT12,AZ12)</f>
        <v>0</v>
      </c>
      <c r="BB12" s="35"/>
      <c r="BC12" s="41"/>
      <c r="BD12" s="41"/>
      <c r="BE12" s="41"/>
      <c r="BF12" s="41"/>
      <c r="BG12" s="41"/>
      <c r="BH12" s="41"/>
      <c r="BI12" s="36">
        <f aca="true" t="shared" si="12" ref="BI12:BI44">SUM(BC12:BH12)</f>
        <v>0</v>
      </c>
      <c r="BJ12" s="41"/>
      <c r="BK12" s="41"/>
      <c r="BL12" s="41"/>
      <c r="BM12" s="41"/>
      <c r="BN12" s="41"/>
      <c r="BO12" s="41"/>
      <c r="BP12" s="36">
        <f aca="true" t="shared" si="13" ref="BP12:BP44">SUM(BJ12:BO12)</f>
        <v>0</v>
      </c>
      <c r="BQ12" s="41"/>
      <c r="BR12" s="41"/>
      <c r="BS12" s="41"/>
      <c r="BT12" s="41"/>
      <c r="BU12" s="41"/>
      <c r="BV12" s="36">
        <f aca="true" t="shared" si="14" ref="BV12:BV44">SUM(BQ12:BU12)</f>
        <v>0</v>
      </c>
      <c r="BW12" s="41">
        <v>0</v>
      </c>
      <c r="BX12" s="41">
        <v>0</v>
      </c>
      <c r="BY12" s="41">
        <v>0.985</v>
      </c>
      <c r="BZ12" s="41">
        <v>1</v>
      </c>
      <c r="CA12" s="41">
        <v>1</v>
      </c>
      <c r="CB12" s="36">
        <f t="shared" si="0"/>
        <v>2.985</v>
      </c>
      <c r="CC12" s="36">
        <f t="shared" si="1"/>
        <v>2.985</v>
      </c>
      <c r="CD12" s="35"/>
      <c r="CE12" s="41"/>
      <c r="CF12" s="41"/>
      <c r="CG12" s="41"/>
      <c r="CH12" s="36">
        <f aca="true" t="shared" si="15" ref="CH12:CH44">SUM(CE12:CG12)</f>
        <v>0</v>
      </c>
      <c r="CI12" s="36"/>
      <c r="CJ12" s="41"/>
      <c r="CK12" s="41"/>
      <c r="CL12" s="41"/>
      <c r="CM12" s="36">
        <f aca="true" t="shared" si="16" ref="CM12:CM44">SUM(CJ12:CL12)</f>
        <v>0</v>
      </c>
      <c r="CN12" s="41">
        <v>1</v>
      </c>
      <c r="CO12" s="41">
        <v>1</v>
      </c>
      <c r="CP12" s="41">
        <v>1</v>
      </c>
      <c r="CQ12" s="41">
        <v>1</v>
      </c>
      <c r="CR12" s="41">
        <v>1</v>
      </c>
      <c r="CS12" s="41">
        <v>1</v>
      </c>
      <c r="CT12" s="41">
        <v>1</v>
      </c>
      <c r="CU12" s="41">
        <v>1</v>
      </c>
      <c r="CV12" s="41">
        <v>1</v>
      </c>
      <c r="CW12" s="41">
        <v>1</v>
      </c>
      <c r="CX12" s="41">
        <v>1</v>
      </c>
      <c r="CY12" s="41">
        <v>1</v>
      </c>
      <c r="CZ12" s="41">
        <v>1</v>
      </c>
      <c r="DA12" s="41">
        <v>1</v>
      </c>
      <c r="DB12" s="41">
        <v>1</v>
      </c>
      <c r="DC12" s="41">
        <v>1</v>
      </c>
      <c r="DD12" s="41">
        <v>1</v>
      </c>
      <c r="DE12" s="36">
        <f aca="true" t="shared" si="17" ref="DE12:DE44">SUM(CN12:DD12)</f>
        <v>17</v>
      </c>
      <c r="DF12" s="36">
        <f t="shared" si="2"/>
        <v>17</v>
      </c>
    </row>
    <row r="13" spans="1:110" ht="15">
      <c r="A13" s="42"/>
      <c r="B13" s="205" t="s">
        <v>22</v>
      </c>
      <c r="C13" s="86" t="s">
        <v>93</v>
      </c>
      <c r="D13" s="41"/>
      <c r="E13" s="41"/>
      <c r="F13" s="41">
        <v>3</v>
      </c>
      <c r="G13" s="41">
        <v>7</v>
      </c>
      <c r="H13" s="41">
        <v>12</v>
      </c>
      <c r="I13" s="41">
        <v>160</v>
      </c>
      <c r="J13" s="41">
        <v>6</v>
      </c>
      <c r="K13" s="41"/>
      <c r="L13" s="41"/>
      <c r="M13" s="41"/>
      <c r="N13" s="41"/>
      <c r="O13" s="36">
        <f t="shared" si="3"/>
        <v>188</v>
      </c>
      <c r="P13" s="36"/>
      <c r="Q13" s="41"/>
      <c r="R13" s="41"/>
      <c r="S13" s="41"/>
      <c r="T13" s="36">
        <f t="shared" si="4"/>
        <v>0</v>
      </c>
      <c r="U13" s="41"/>
      <c r="V13" s="41"/>
      <c r="W13" s="41"/>
      <c r="X13" s="41"/>
      <c r="Y13" s="41"/>
      <c r="Z13" s="36">
        <f t="shared" si="5"/>
        <v>0</v>
      </c>
      <c r="AA13" s="36">
        <f t="shared" si="6"/>
        <v>188</v>
      </c>
      <c r="AB13" s="35"/>
      <c r="AC13" s="41">
        <v>20</v>
      </c>
      <c r="AD13" s="41">
        <v>15</v>
      </c>
      <c r="AE13" s="41">
        <v>30</v>
      </c>
      <c r="AF13" s="41">
        <v>50</v>
      </c>
      <c r="AG13" s="41">
        <v>10</v>
      </c>
      <c r="AH13" s="36">
        <f t="shared" si="7"/>
        <v>125</v>
      </c>
      <c r="AI13" s="41"/>
      <c r="AJ13" s="41"/>
      <c r="AK13" s="41"/>
      <c r="AL13" s="41"/>
      <c r="AM13" s="41"/>
      <c r="AN13" s="36">
        <f t="shared" si="8"/>
        <v>0</v>
      </c>
      <c r="AO13" s="41"/>
      <c r="AP13" s="41"/>
      <c r="AQ13" s="41"/>
      <c r="AR13" s="41"/>
      <c r="AS13" s="41"/>
      <c r="AT13" s="36">
        <f t="shared" si="9"/>
        <v>0</v>
      </c>
      <c r="AU13" s="41"/>
      <c r="AV13" s="41"/>
      <c r="AW13" s="41"/>
      <c r="AX13" s="41"/>
      <c r="AY13" s="41"/>
      <c r="AZ13" s="36">
        <f t="shared" si="10"/>
        <v>0</v>
      </c>
      <c r="BA13" s="36">
        <f t="shared" si="11"/>
        <v>125</v>
      </c>
      <c r="BB13" s="35"/>
      <c r="BC13" s="41">
        <v>100</v>
      </c>
      <c r="BD13" s="41">
        <v>100</v>
      </c>
      <c r="BE13" s="41">
        <v>100</v>
      </c>
      <c r="BF13" s="41">
        <v>116.92141688650665</v>
      </c>
      <c r="BG13" s="41">
        <v>84.06142779243378</v>
      </c>
      <c r="BH13" s="41">
        <v>19.01715532</v>
      </c>
      <c r="BI13" s="36">
        <f t="shared" si="12"/>
        <v>519.9999999989404</v>
      </c>
      <c r="BJ13" s="41"/>
      <c r="BK13" s="41"/>
      <c r="BL13" s="41"/>
      <c r="BM13" s="41"/>
      <c r="BN13" s="41"/>
      <c r="BO13" s="41"/>
      <c r="BP13" s="36">
        <f t="shared" si="13"/>
        <v>0</v>
      </c>
      <c r="BQ13" s="41"/>
      <c r="BR13" s="41"/>
      <c r="BS13" s="41"/>
      <c r="BT13" s="41"/>
      <c r="BU13" s="41"/>
      <c r="BV13" s="36">
        <f t="shared" si="14"/>
        <v>0</v>
      </c>
      <c r="BW13" s="41"/>
      <c r="BX13" s="41"/>
      <c r="BY13" s="41"/>
      <c r="BZ13" s="41"/>
      <c r="CA13" s="41"/>
      <c r="CB13" s="36">
        <f t="shared" si="0"/>
        <v>0</v>
      </c>
      <c r="CC13" s="36">
        <f t="shared" si="1"/>
        <v>519.9999999989404</v>
      </c>
      <c r="CD13" s="35"/>
      <c r="CE13" s="41"/>
      <c r="CF13" s="41"/>
      <c r="CG13" s="41"/>
      <c r="CH13" s="36">
        <f t="shared" si="15"/>
        <v>0</v>
      </c>
      <c r="CI13" s="36"/>
      <c r="CJ13" s="41"/>
      <c r="CK13" s="41"/>
      <c r="CL13" s="41"/>
      <c r="CM13" s="36">
        <f t="shared" si="16"/>
        <v>0</v>
      </c>
      <c r="CN13" s="41"/>
      <c r="CO13" s="41"/>
      <c r="CP13" s="41"/>
      <c r="CQ13" s="41"/>
      <c r="CR13" s="41"/>
      <c r="CS13" s="41"/>
      <c r="CT13" s="41"/>
      <c r="CU13" s="41"/>
      <c r="CV13" s="41"/>
      <c r="CW13" s="41"/>
      <c r="CX13" s="41"/>
      <c r="CY13" s="41"/>
      <c r="CZ13" s="41"/>
      <c r="DA13" s="41"/>
      <c r="DB13" s="41"/>
      <c r="DC13" s="41"/>
      <c r="DD13" s="41"/>
      <c r="DE13" s="36">
        <f t="shared" si="17"/>
        <v>0</v>
      </c>
      <c r="DF13" s="36">
        <f t="shared" si="2"/>
        <v>0</v>
      </c>
    </row>
    <row r="14" spans="1:110" ht="15">
      <c r="A14" s="42"/>
      <c r="B14" s="206"/>
      <c r="C14" s="86" t="s">
        <v>92</v>
      </c>
      <c r="D14" s="41"/>
      <c r="E14" s="41"/>
      <c r="F14" s="41"/>
      <c r="G14" s="41"/>
      <c r="H14" s="41"/>
      <c r="I14" s="41"/>
      <c r="J14" s="41"/>
      <c r="K14" s="41"/>
      <c r="L14" s="41"/>
      <c r="M14" s="41"/>
      <c r="N14" s="41"/>
      <c r="O14" s="36">
        <f>SUM(D14:N14)</f>
        <v>0</v>
      </c>
      <c r="P14" s="36"/>
      <c r="Q14" s="41"/>
      <c r="R14" s="41">
        <v>105.29757653</v>
      </c>
      <c r="S14" s="41">
        <v>19.768596</v>
      </c>
      <c r="T14" s="36">
        <f>SUM(Q14:S14)</f>
        <v>125.06617253</v>
      </c>
      <c r="U14" s="41"/>
      <c r="V14" s="41"/>
      <c r="W14" s="41"/>
      <c r="X14" s="41"/>
      <c r="Y14" s="41"/>
      <c r="Z14" s="36">
        <f>SUM(U14:Y14)</f>
        <v>0</v>
      </c>
      <c r="AA14" s="36">
        <f>SUM(O14,P14,T14,Z14)</f>
        <v>125.06617253</v>
      </c>
      <c r="AB14" s="35"/>
      <c r="AC14" s="41"/>
      <c r="AD14" s="41"/>
      <c r="AE14" s="41"/>
      <c r="AF14" s="41"/>
      <c r="AG14" s="41"/>
      <c r="AH14" s="36">
        <f>SUM(AC14:AG14)</f>
        <v>0</v>
      </c>
      <c r="AI14" s="41"/>
      <c r="AJ14" s="41"/>
      <c r="AK14" s="41"/>
      <c r="AL14" s="41"/>
      <c r="AM14" s="41"/>
      <c r="AN14" s="36">
        <f>SUM(AI14:AM14)</f>
        <v>0</v>
      </c>
      <c r="AO14" s="41">
        <v>23.856421</v>
      </c>
      <c r="AP14" s="41">
        <v>24.374983</v>
      </c>
      <c r="AQ14" s="41">
        <v>16.541792349999998</v>
      </c>
      <c r="AR14" s="41">
        <v>10.16063112</v>
      </c>
      <c r="AS14" s="41">
        <v>0</v>
      </c>
      <c r="AT14" s="36">
        <f>SUM(AO14:AS14)</f>
        <v>74.93382747</v>
      </c>
      <c r="AU14" s="41"/>
      <c r="AV14" s="41"/>
      <c r="AW14" s="41"/>
      <c r="AX14" s="41"/>
      <c r="AY14" s="41"/>
      <c r="AZ14" s="36">
        <f>SUM(AU14:AY14)</f>
        <v>0</v>
      </c>
      <c r="BA14" s="36">
        <f>SUM(AH14,AN14,AT14,AZ14)</f>
        <v>74.93382747</v>
      </c>
      <c r="BB14" s="35"/>
      <c r="BC14" s="41"/>
      <c r="BD14" s="41"/>
      <c r="BE14" s="41"/>
      <c r="BF14" s="41"/>
      <c r="BG14" s="41"/>
      <c r="BH14" s="41"/>
      <c r="BI14" s="36">
        <f>SUM(BC14:BH14)</f>
        <v>0</v>
      </c>
      <c r="BJ14" s="41"/>
      <c r="BK14" s="41"/>
      <c r="BL14" s="41"/>
      <c r="BM14" s="41"/>
      <c r="BN14" s="41"/>
      <c r="BO14" s="41"/>
      <c r="BP14" s="36">
        <f>SUM(BJ14:BO14)</f>
        <v>0</v>
      </c>
      <c r="BQ14" s="41">
        <v>0</v>
      </c>
      <c r="BR14" s="41">
        <v>0</v>
      </c>
      <c r="BS14" s="41">
        <v>0</v>
      </c>
      <c r="BT14" s="41">
        <v>0</v>
      </c>
      <c r="BU14" s="41">
        <v>0</v>
      </c>
      <c r="BV14" s="36">
        <f>SUM(BQ14:BU14)</f>
        <v>0</v>
      </c>
      <c r="BW14" s="41"/>
      <c r="BX14" s="41"/>
      <c r="BY14" s="41"/>
      <c r="BZ14" s="41"/>
      <c r="CA14" s="41"/>
      <c r="CB14" s="36">
        <f t="shared" si="0"/>
        <v>0</v>
      </c>
      <c r="CC14" s="36">
        <f t="shared" si="1"/>
        <v>0</v>
      </c>
      <c r="CD14" s="35"/>
      <c r="CE14" s="41"/>
      <c r="CF14" s="41"/>
      <c r="CG14" s="41"/>
      <c r="CH14" s="36">
        <f t="shared" si="15"/>
        <v>0</v>
      </c>
      <c r="CI14" s="36"/>
      <c r="CJ14" s="41">
        <v>0</v>
      </c>
      <c r="CK14" s="41">
        <v>0</v>
      </c>
      <c r="CL14" s="41">
        <v>0</v>
      </c>
      <c r="CM14" s="36">
        <f t="shared" si="16"/>
        <v>0</v>
      </c>
      <c r="CN14" s="41"/>
      <c r="CO14" s="41"/>
      <c r="CP14" s="41"/>
      <c r="CQ14" s="41"/>
      <c r="CR14" s="41"/>
      <c r="CS14" s="41"/>
      <c r="CT14" s="41"/>
      <c r="CU14" s="41"/>
      <c r="CV14" s="41"/>
      <c r="CW14" s="41"/>
      <c r="CX14" s="41"/>
      <c r="CY14" s="41"/>
      <c r="CZ14" s="41"/>
      <c r="DA14" s="41"/>
      <c r="DB14" s="41"/>
      <c r="DC14" s="41"/>
      <c r="DD14" s="41"/>
      <c r="DE14" s="36">
        <f t="shared" si="17"/>
        <v>0</v>
      </c>
      <c r="DF14" s="36">
        <f t="shared" si="2"/>
        <v>0</v>
      </c>
    </row>
    <row r="15" spans="1:110" ht="15">
      <c r="A15" s="42"/>
      <c r="B15" s="15" t="s">
        <v>23</v>
      </c>
      <c r="C15" s="86" t="s">
        <v>92</v>
      </c>
      <c r="D15" s="41"/>
      <c r="E15" s="41"/>
      <c r="F15" s="41"/>
      <c r="G15" s="41"/>
      <c r="H15" s="41"/>
      <c r="I15" s="41"/>
      <c r="J15" s="41"/>
      <c r="K15" s="41"/>
      <c r="L15" s="41"/>
      <c r="M15" s="41"/>
      <c r="N15" s="41"/>
      <c r="O15" s="36">
        <f t="shared" si="3"/>
        <v>0</v>
      </c>
      <c r="P15" s="36"/>
      <c r="Q15" s="41"/>
      <c r="R15" s="41"/>
      <c r="S15" s="41"/>
      <c r="T15" s="36">
        <f t="shared" si="4"/>
        <v>0</v>
      </c>
      <c r="U15" s="41"/>
      <c r="V15" s="41"/>
      <c r="W15" s="41"/>
      <c r="X15" s="41"/>
      <c r="Y15" s="41"/>
      <c r="Z15" s="36">
        <f t="shared" si="5"/>
        <v>0</v>
      </c>
      <c r="AA15" s="36">
        <f t="shared" si="6"/>
        <v>0</v>
      </c>
      <c r="AB15" s="35"/>
      <c r="AC15" s="41"/>
      <c r="AD15" s="41"/>
      <c r="AE15" s="41"/>
      <c r="AF15" s="41"/>
      <c r="AG15" s="41"/>
      <c r="AH15" s="36">
        <f t="shared" si="7"/>
        <v>0</v>
      </c>
      <c r="AI15" s="41"/>
      <c r="AJ15" s="41"/>
      <c r="AK15" s="41"/>
      <c r="AL15" s="41"/>
      <c r="AM15" s="41"/>
      <c r="AN15" s="36">
        <f t="shared" si="8"/>
        <v>0</v>
      </c>
      <c r="AO15" s="41"/>
      <c r="AP15" s="41"/>
      <c r="AQ15" s="41"/>
      <c r="AR15" s="41"/>
      <c r="AS15" s="41"/>
      <c r="AT15" s="36">
        <f t="shared" si="9"/>
        <v>0</v>
      </c>
      <c r="AU15" s="41"/>
      <c r="AV15" s="41"/>
      <c r="AW15" s="41"/>
      <c r="AX15" s="41"/>
      <c r="AY15" s="41"/>
      <c r="AZ15" s="36">
        <f t="shared" si="10"/>
        <v>0</v>
      </c>
      <c r="BA15" s="36">
        <f t="shared" si="11"/>
        <v>0</v>
      </c>
      <c r="BB15" s="35"/>
      <c r="BC15" s="41">
        <v>2</v>
      </c>
      <c r="BD15" s="41">
        <v>1</v>
      </c>
      <c r="BE15" s="41">
        <v>0.5</v>
      </c>
      <c r="BF15" s="41"/>
      <c r="BG15" s="41"/>
      <c r="BH15" s="41">
        <v>1.5</v>
      </c>
      <c r="BI15" s="36">
        <f t="shared" si="12"/>
        <v>5</v>
      </c>
      <c r="BJ15" s="41"/>
      <c r="BK15" s="41"/>
      <c r="BL15" s="41"/>
      <c r="BM15" s="41"/>
      <c r="BN15" s="41"/>
      <c r="BO15" s="41"/>
      <c r="BP15" s="36">
        <f t="shared" si="13"/>
        <v>0</v>
      </c>
      <c r="BQ15" s="41"/>
      <c r="BR15" s="41"/>
      <c r="BS15" s="41"/>
      <c r="BT15" s="41"/>
      <c r="BU15" s="41"/>
      <c r="BV15" s="36">
        <f t="shared" si="14"/>
        <v>0</v>
      </c>
      <c r="BW15" s="41"/>
      <c r="BX15" s="41"/>
      <c r="BY15" s="41"/>
      <c r="BZ15" s="41"/>
      <c r="CA15" s="41"/>
      <c r="CB15" s="36">
        <f t="shared" si="0"/>
        <v>0</v>
      </c>
      <c r="CC15" s="36">
        <f t="shared" si="1"/>
        <v>5</v>
      </c>
      <c r="CD15" s="35"/>
      <c r="CE15" s="41"/>
      <c r="CF15" s="41"/>
      <c r="CG15" s="41"/>
      <c r="CH15" s="36">
        <f t="shared" si="15"/>
        <v>0</v>
      </c>
      <c r="CI15" s="36"/>
      <c r="CJ15" s="41"/>
      <c r="CK15" s="41"/>
      <c r="CL15" s="41"/>
      <c r="CM15" s="36">
        <f t="shared" si="16"/>
        <v>0</v>
      </c>
      <c r="CN15" s="41"/>
      <c r="CO15" s="41"/>
      <c r="CP15" s="41"/>
      <c r="CQ15" s="41"/>
      <c r="CR15" s="41"/>
      <c r="CS15" s="41"/>
      <c r="CT15" s="41"/>
      <c r="CU15" s="41"/>
      <c r="CV15" s="41"/>
      <c r="CW15" s="41"/>
      <c r="CX15" s="41"/>
      <c r="CY15" s="41"/>
      <c r="CZ15" s="41"/>
      <c r="DA15" s="41"/>
      <c r="DB15" s="41"/>
      <c r="DC15" s="41"/>
      <c r="DD15" s="41"/>
      <c r="DE15" s="36">
        <f t="shared" si="17"/>
        <v>0</v>
      </c>
      <c r="DF15" s="36">
        <f t="shared" si="2"/>
        <v>0</v>
      </c>
    </row>
    <row r="16" spans="1:110" ht="15.75" customHeight="1">
      <c r="A16" s="42"/>
      <c r="B16" s="15" t="s">
        <v>24</v>
      </c>
      <c r="C16" s="86" t="s">
        <v>94</v>
      </c>
      <c r="D16" s="41"/>
      <c r="E16" s="41">
        <v>10</v>
      </c>
      <c r="F16" s="41"/>
      <c r="G16" s="41"/>
      <c r="H16" s="41">
        <v>20</v>
      </c>
      <c r="I16" s="41">
        <v>20</v>
      </c>
      <c r="J16" s="41">
        <v>25</v>
      </c>
      <c r="K16" s="41">
        <v>25</v>
      </c>
      <c r="L16" s="41">
        <v>25</v>
      </c>
      <c r="M16" s="41">
        <v>25</v>
      </c>
      <c r="N16" s="41">
        <v>35</v>
      </c>
      <c r="O16" s="36">
        <f t="shared" si="3"/>
        <v>185</v>
      </c>
      <c r="P16" s="36"/>
      <c r="Q16" s="41"/>
      <c r="R16" s="41"/>
      <c r="S16" s="41"/>
      <c r="T16" s="36">
        <f t="shared" si="4"/>
        <v>0</v>
      </c>
      <c r="U16" s="41"/>
      <c r="V16" s="41"/>
      <c r="W16" s="41"/>
      <c r="X16" s="41"/>
      <c r="Y16" s="41"/>
      <c r="Z16" s="36">
        <f t="shared" si="5"/>
        <v>0</v>
      </c>
      <c r="AA16" s="36">
        <f t="shared" si="6"/>
        <v>185</v>
      </c>
      <c r="AB16" s="35"/>
      <c r="AC16" s="41">
        <v>25</v>
      </c>
      <c r="AD16" s="41">
        <v>25</v>
      </c>
      <c r="AE16" s="41">
        <v>25</v>
      </c>
      <c r="AF16" s="41"/>
      <c r="AG16" s="41"/>
      <c r="AH16" s="36">
        <f t="shared" si="7"/>
        <v>75</v>
      </c>
      <c r="AI16" s="41"/>
      <c r="AJ16" s="41"/>
      <c r="AK16" s="41"/>
      <c r="AL16" s="41"/>
      <c r="AM16" s="41"/>
      <c r="AN16" s="36">
        <f t="shared" si="8"/>
        <v>0</v>
      </c>
      <c r="AO16" s="41"/>
      <c r="AP16" s="41"/>
      <c r="AQ16" s="41"/>
      <c r="AR16" s="41"/>
      <c r="AS16" s="41"/>
      <c r="AT16" s="36">
        <f t="shared" si="9"/>
        <v>0</v>
      </c>
      <c r="AU16" s="41"/>
      <c r="AV16" s="41"/>
      <c r="AW16" s="41"/>
      <c r="AX16" s="41"/>
      <c r="AY16" s="41"/>
      <c r="AZ16" s="36">
        <f t="shared" si="10"/>
        <v>0</v>
      </c>
      <c r="BA16" s="36">
        <f t="shared" si="11"/>
        <v>75</v>
      </c>
      <c r="BB16" s="35"/>
      <c r="BC16" s="41"/>
      <c r="BD16" s="41"/>
      <c r="BE16" s="41">
        <v>25</v>
      </c>
      <c r="BF16" s="41">
        <v>25</v>
      </c>
      <c r="BG16" s="41">
        <v>25</v>
      </c>
      <c r="BH16" s="41"/>
      <c r="BI16" s="36">
        <f t="shared" si="12"/>
        <v>75</v>
      </c>
      <c r="BJ16" s="41"/>
      <c r="BK16" s="41"/>
      <c r="BL16" s="41"/>
      <c r="BM16" s="41"/>
      <c r="BN16" s="41"/>
      <c r="BO16" s="41"/>
      <c r="BP16" s="36">
        <f t="shared" si="13"/>
        <v>0</v>
      </c>
      <c r="BQ16" s="41"/>
      <c r="BR16" s="41"/>
      <c r="BS16" s="41"/>
      <c r="BT16" s="41"/>
      <c r="BU16" s="41"/>
      <c r="BV16" s="36">
        <f t="shared" si="14"/>
        <v>0</v>
      </c>
      <c r="BW16" s="41"/>
      <c r="BX16" s="41"/>
      <c r="BY16" s="41"/>
      <c r="BZ16" s="41"/>
      <c r="CA16" s="41"/>
      <c r="CB16" s="36">
        <f t="shared" si="0"/>
        <v>0</v>
      </c>
      <c r="CC16" s="36">
        <f t="shared" si="1"/>
        <v>75</v>
      </c>
      <c r="CD16" s="35"/>
      <c r="CE16" s="41">
        <v>25</v>
      </c>
      <c r="CF16" s="41">
        <v>25</v>
      </c>
      <c r="CG16" s="41"/>
      <c r="CH16" s="36">
        <f t="shared" si="15"/>
        <v>50</v>
      </c>
      <c r="CI16" s="36"/>
      <c r="CJ16" s="41"/>
      <c r="CK16" s="41"/>
      <c r="CL16" s="41"/>
      <c r="CM16" s="36">
        <f t="shared" si="16"/>
        <v>0</v>
      </c>
      <c r="CN16" s="41"/>
      <c r="CO16" s="41"/>
      <c r="CP16" s="41"/>
      <c r="CQ16" s="41"/>
      <c r="CR16" s="41"/>
      <c r="CS16" s="41"/>
      <c r="CT16" s="41"/>
      <c r="CU16" s="41"/>
      <c r="CV16" s="41"/>
      <c r="CW16" s="41"/>
      <c r="CX16" s="41"/>
      <c r="CY16" s="41"/>
      <c r="CZ16" s="41"/>
      <c r="DA16" s="41"/>
      <c r="DB16" s="41"/>
      <c r="DC16" s="41"/>
      <c r="DD16" s="41"/>
      <c r="DE16" s="36">
        <f t="shared" si="17"/>
        <v>0</v>
      </c>
      <c r="DF16" s="36">
        <f t="shared" si="2"/>
        <v>50</v>
      </c>
    </row>
    <row r="17" spans="1:110" ht="15.75" customHeight="1">
      <c r="A17" s="42"/>
      <c r="B17" s="15" t="s">
        <v>25</v>
      </c>
      <c r="C17" s="86" t="s">
        <v>95</v>
      </c>
      <c r="D17" s="41"/>
      <c r="E17" s="41"/>
      <c r="F17" s="41"/>
      <c r="G17" s="41">
        <v>1</v>
      </c>
      <c r="H17" s="41"/>
      <c r="I17" s="41"/>
      <c r="J17" s="41"/>
      <c r="K17" s="41">
        <v>3.384257</v>
      </c>
      <c r="L17" s="41">
        <v>16.615743</v>
      </c>
      <c r="M17" s="41">
        <v>19.9</v>
      </c>
      <c r="N17" s="41"/>
      <c r="O17" s="36">
        <f t="shared" si="3"/>
        <v>40.9</v>
      </c>
      <c r="P17" s="36"/>
      <c r="Q17" s="41"/>
      <c r="R17" s="41"/>
      <c r="S17" s="41"/>
      <c r="T17" s="36">
        <f t="shared" si="4"/>
        <v>0</v>
      </c>
      <c r="U17" s="41"/>
      <c r="V17" s="41"/>
      <c r="W17" s="41"/>
      <c r="X17" s="41"/>
      <c r="Y17" s="41"/>
      <c r="Z17" s="36">
        <f t="shared" si="5"/>
        <v>0</v>
      </c>
      <c r="AA17" s="36">
        <f t="shared" si="6"/>
        <v>40.9</v>
      </c>
      <c r="AB17" s="35"/>
      <c r="AC17" s="41"/>
      <c r="AD17" s="41">
        <v>9.5</v>
      </c>
      <c r="AE17" s="41"/>
      <c r="AF17" s="41"/>
      <c r="AG17" s="41">
        <v>19.9</v>
      </c>
      <c r="AH17" s="36">
        <f t="shared" si="7"/>
        <v>29.4</v>
      </c>
      <c r="AI17" s="41"/>
      <c r="AJ17" s="41"/>
      <c r="AK17" s="41"/>
      <c r="AL17" s="41"/>
      <c r="AM17" s="41"/>
      <c r="AN17" s="36">
        <f t="shared" si="8"/>
        <v>0</v>
      </c>
      <c r="AO17" s="41"/>
      <c r="AP17" s="41"/>
      <c r="AQ17" s="41"/>
      <c r="AR17" s="41"/>
      <c r="AS17" s="41"/>
      <c r="AT17" s="36">
        <f t="shared" si="9"/>
        <v>0</v>
      </c>
      <c r="AU17" s="41"/>
      <c r="AV17" s="41"/>
      <c r="AW17" s="41"/>
      <c r="AX17" s="41"/>
      <c r="AY17" s="41"/>
      <c r="AZ17" s="36">
        <f t="shared" si="10"/>
        <v>0</v>
      </c>
      <c r="BA17" s="36">
        <f t="shared" si="11"/>
        <v>29.4</v>
      </c>
      <c r="BB17" s="35"/>
      <c r="BC17" s="41">
        <v>13</v>
      </c>
      <c r="BD17" s="41">
        <v>7</v>
      </c>
      <c r="BE17" s="41">
        <v>44.998000000000005</v>
      </c>
      <c r="BF17" s="41"/>
      <c r="BG17" s="41">
        <v>25</v>
      </c>
      <c r="BH17" s="41">
        <v>120</v>
      </c>
      <c r="BI17" s="36">
        <f t="shared" si="12"/>
        <v>209.998</v>
      </c>
      <c r="BJ17" s="41"/>
      <c r="BK17" s="41"/>
      <c r="BL17" s="41"/>
      <c r="BM17" s="41"/>
      <c r="BN17" s="41"/>
      <c r="BO17" s="41"/>
      <c r="BP17" s="36">
        <f t="shared" si="13"/>
        <v>0</v>
      </c>
      <c r="BQ17" s="41"/>
      <c r="BR17" s="41"/>
      <c r="BS17" s="41"/>
      <c r="BT17" s="41"/>
      <c r="BU17" s="41"/>
      <c r="BV17" s="36">
        <f t="shared" si="14"/>
        <v>0</v>
      </c>
      <c r="BW17" s="41"/>
      <c r="BX17" s="41"/>
      <c r="BY17" s="41"/>
      <c r="BZ17" s="41"/>
      <c r="CA17" s="41"/>
      <c r="CB17" s="36">
        <f t="shared" si="0"/>
        <v>0</v>
      </c>
      <c r="CC17" s="36">
        <f t="shared" si="1"/>
        <v>209.998</v>
      </c>
      <c r="CD17" s="35"/>
      <c r="CE17" s="41"/>
      <c r="CF17" s="41"/>
      <c r="CG17" s="41"/>
      <c r="CH17" s="36">
        <f t="shared" si="15"/>
        <v>0</v>
      </c>
      <c r="CI17" s="36"/>
      <c r="CJ17" s="41"/>
      <c r="CK17" s="41"/>
      <c r="CL17" s="41"/>
      <c r="CM17" s="36">
        <f t="shared" si="16"/>
        <v>0</v>
      </c>
      <c r="CN17" s="41"/>
      <c r="CO17" s="41"/>
      <c r="CP17" s="41"/>
      <c r="CQ17" s="41"/>
      <c r="CR17" s="41"/>
      <c r="CS17" s="41"/>
      <c r="CT17" s="41"/>
      <c r="CU17" s="41"/>
      <c r="CV17" s="41"/>
      <c r="CW17" s="41"/>
      <c r="CX17" s="41"/>
      <c r="CY17" s="41"/>
      <c r="CZ17" s="41"/>
      <c r="DA17" s="41"/>
      <c r="DB17" s="41"/>
      <c r="DC17" s="41"/>
      <c r="DD17" s="41"/>
      <c r="DE17" s="36">
        <f t="shared" si="17"/>
        <v>0</v>
      </c>
      <c r="DF17" s="36">
        <f t="shared" si="2"/>
        <v>0</v>
      </c>
    </row>
    <row r="18" spans="1:110" ht="15.75" customHeight="1">
      <c r="A18" s="42">
        <v>3</v>
      </c>
      <c r="B18" s="15" t="s">
        <v>26</v>
      </c>
      <c r="C18" s="86" t="s">
        <v>95</v>
      </c>
      <c r="D18" s="41"/>
      <c r="E18" s="41"/>
      <c r="F18" s="41"/>
      <c r="G18" s="41"/>
      <c r="H18" s="41">
        <v>5</v>
      </c>
      <c r="I18" s="41"/>
      <c r="J18" s="41">
        <v>10</v>
      </c>
      <c r="K18" s="41"/>
      <c r="L18" s="41"/>
      <c r="M18" s="41"/>
      <c r="N18" s="41"/>
      <c r="O18" s="36">
        <f t="shared" si="3"/>
        <v>15</v>
      </c>
      <c r="P18" s="36"/>
      <c r="Q18" s="41"/>
      <c r="R18" s="41"/>
      <c r="S18" s="41"/>
      <c r="T18" s="36">
        <f t="shared" si="4"/>
        <v>0</v>
      </c>
      <c r="U18" s="41"/>
      <c r="V18" s="41">
        <v>19.2</v>
      </c>
      <c r="W18" s="41">
        <v>38.976</v>
      </c>
      <c r="X18" s="41">
        <v>41.7003</v>
      </c>
      <c r="Y18" s="41">
        <v>44.0574</v>
      </c>
      <c r="Z18" s="36">
        <f t="shared" si="5"/>
        <v>143.9337</v>
      </c>
      <c r="AA18" s="36">
        <f t="shared" si="6"/>
        <v>158.9337</v>
      </c>
      <c r="AB18" s="33"/>
      <c r="AC18" s="41">
        <v>26</v>
      </c>
      <c r="AD18" s="41">
        <v>15.5</v>
      </c>
      <c r="AE18" s="41">
        <v>25.5</v>
      </c>
      <c r="AF18" s="41">
        <v>5.5</v>
      </c>
      <c r="AG18" s="41">
        <v>27.5</v>
      </c>
      <c r="AH18" s="36">
        <f t="shared" si="7"/>
        <v>100</v>
      </c>
      <c r="AI18" s="41"/>
      <c r="AJ18" s="41"/>
      <c r="AK18" s="41"/>
      <c r="AL18" s="41"/>
      <c r="AM18" s="41"/>
      <c r="AN18" s="36">
        <f t="shared" si="8"/>
        <v>0</v>
      </c>
      <c r="AO18" s="41"/>
      <c r="AP18" s="41"/>
      <c r="AQ18" s="41"/>
      <c r="AR18" s="41"/>
      <c r="AS18" s="41"/>
      <c r="AT18" s="36">
        <f t="shared" si="9"/>
        <v>0</v>
      </c>
      <c r="AU18" s="41">
        <v>46.657</v>
      </c>
      <c r="AV18" s="41">
        <v>49.3245</v>
      </c>
      <c r="AW18" s="41">
        <v>52.533</v>
      </c>
      <c r="AX18" s="41">
        <v>55.77975</v>
      </c>
      <c r="AY18" s="41">
        <v>59.13375</v>
      </c>
      <c r="AZ18" s="36">
        <f t="shared" si="10"/>
        <v>263.428</v>
      </c>
      <c r="BA18" s="36">
        <f t="shared" si="11"/>
        <v>363.428</v>
      </c>
      <c r="BB18" s="33"/>
      <c r="BC18" s="41">
        <v>100</v>
      </c>
      <c r="BD18" s="41"/>
      <c r="BE18" s="41"/>
      <c r="BF18" s="41"/>
      <c r="BG18" s="41"/>
      <c r="BH18" s="41"/>
      <c r="BI18" s="36">
        <f t="shared" si="12"/>
        <v>100</v>
      </c>
      <c r="BJ18" s="41"/>
      <c r="BK18" s="41"/>
      <c r="BL18" s="41"/>
      <c r="BM18" s="41"/>
      <c r="BN18" s="41"/>
      <c r="BO18" s="41"/>
      <c r="BP18" s="36">
        <f t="shared" si="13"/>
        <v>0</v>
      </c>
      <c r="BQ18" s="41"/>
      <c r="BR18" s="41"/>
      <c r="BS18" s="41"/>
      <c r="BT18" s="41"/>
      <c r="BU18" s="41"/>
      <c r="BV18" s="36">
        <f t="shared" si="14"/>
        <v>0</v>
      </c>
      <c r="BW18" s="41">
        <v>62.8095</v>
      </c>
      <c r="BX18" s="41">
        <v>67.3149</v>
      </c>
      <c r="BY18" s="41">
        <v>71.6519</v>
      </c>
      <c r="BZ18" s="41">
        <v>76.17005</v>
      </c>
      <c r="CA18" s="41">
        <v>82.24</v>
      </c>
      <c r="CB18" s="36">
        <f t="shared" si="0"/>
        <v>360.18635</v>
      </c>
      <c r="CC18" s="36">
        <f t="shared" si="1"/>
        <v>460.18635</v>
      </c>
      <c r="CD18" s="33"/>
      <c r="CE18" s="41"/>
      <c r="CF18" s="41"/>
      <c r="CG18" s="41"/>
      <c r="CH18" s="36">
        <f t="shared" si="15"/>
        <v>0</v>
      </c>
      <c r="CI18" s="36"/>
      <c r="CJ18" s="41"/>
      <c r="CK18" s="41"/>
      <c r="CL18" s="41"/>
      <c r="CM18" s="36">
        <f t="shared" si="16"/>
        <v>0</v>
      </c>
      <c r="CN18" s="41">
        <v>87.59</v>
      </c>
      <c r="CO18" s="41">
        <v>92.12</v>
      </c>
      <c r="CP18" s="41">
        <v>97.36</v>
      </c>
      <c r="CQ18" s="41">
        <v>103.04</v>
      </c>
      <c r="CR18" s="41">
        <v>109.2</v>
      </c>
      <c r="CS18" s="41">
        <v>115.88</v>
      </c>
      <c r="CT18" s="41"/>
      <c r="CU18" s="41"/>
      <c r="CV18" s="41"/>
      <c r="CW18" s="41"/>
      <c r="CX18" s="41"/>
      <c r="CY18" s="41"/>
      <c r="CZ18" s="41"/>
      <c r="DA18" s="41"/>
      <c r="DB18" s="41"/>
      <c r="DC18" s="41"/>
      <c r="DD18" s="41"/>
      <c r="DE18" s="36">
        <f t="shared" si="17"/>
        <v>605.19</v>
      </c>
      <c r="DF18" s="36">
        <f t="shared" si="2"/>
        <v>605.19</v>
      </c>
    </row>
    <row r="19" spans="1:110" ht="18" customHeight="1">
      <c r="A19" s="42"/>
      <c r="B19" s="15" t="s">
        <v>27</v>
      </c>
      <c r="C19" s="86" t="s">
        <v>95</v>
      </c>
      <c r="D19" s="41"/>
      <c r="E19" s="41"/>
      <c r="F19" s="41"/>
      <c r="G19" s="41"/>
      <c r="H19" s="41"/>
      <c r="I19" s="41"/>
      <c r="J19" s="41">
        <v>4</v>
      </c>
      <c r="K19" s="41">
        <v>4</v>
      </c>
      <c r="L19" s="41"/>
      <c r="M19" s="41">
        <v>4</v>
      </c>
      <c r="N19" s="41">
        <v>4</v>
      </c>
      <c r="O19" s="36">
        <f t="shared" si="3"/>
        <v>16</v>
      </c>
      <c r="P19" s="36"/>
      <c r="Q19" s="41"/>
      <c r="R19" s="41"/>
      <c r="S19" s="41"/>
      <c r="T19" s="36">
        <f t="shared" si="4"/>
        <v>0</v>
      </c>
      <c r="U19" s="41"/>
      <c r="V19" s="41"/>
      <c r="W19" s="41"/>
      <c r="X19" s="41"/>
      <c r="Y19" s="41"/>
      <c r="Z19" s="36">
        <f t="shared" si="5"/>
        <v>0</v>
      </c>
      <c r="AA19" s="36">
        <f t="shared" si="6"/>
        <v>16</v>
      </c>
      <c r="AB19" s="35"/>
      <c r="AC19" s="41">
        <v>20</v>
      </c>
      <c r="AD19" s="41">
        <v>30</v>
      </c>
      <c r="AE19" s="41">
        <v>30</v>
      </c>
      <c r="AF19" s="41">
        <v>38</v>
      </c>
      <c r="AG19" s="41">
        <v>30</v>
      </c>
      <c r="AH19" s="36">
        <f t="shared" si="7"/>
        <v>148</v>
      </c>
      <c r="AI19" s="41"/>
      <c r="AJ19" s="41"/>
      <c r="AK19" s="41"/>
      <c r="AL19" s="41"/>
      <c r="AM19" s="41"/>
      <c r="AN19" s="36">
        <f t="shared" si="8"/>
        <v>0</v>
      </c>
      <c r="AO19" s="41"/>
      <c r="AP19" s="41"/>
      <c r="AQ19" s="41"/>
      <c r="AR19" s="41"/>
      <c r="AS19" s="41"/>
      <c r="AT19" s="36">
        <f t="shared" si="9"/>
        <v>0</v>
      </c>
      <c r="AU19" s="41"/>
      <c r="AV19" s="41"/>
      <c r="AW19" s="41"/>
      <c r="AX19" s="41"/>
      <c r="AY19" s="41"/>
      <c r="AZ19" s="36">
        <f t="shared" si="10"/>
        <v>0</v>
      </c>
      <c r="BA19" s="36">
        <f t="shared" si="11"/>
        <v>148</v>
      </c>
      <c r="BB19" s="35"/>
      <c r="BC19" s="41">
        <v>140</v>
      </c>
      <c r="BD19" s="41">
        <v>109.99999999999999</v>
      </c>
      <c r="BE19" s="41">
        <v>135</v>
      </c>
      <c r="BF19" s="41">
        <v>15</v>
      </c>
      <c r="BG19" s="41"/>
      <c r="BH19" s="41">
        <v>200</v>
      </c>
      <c r="BI19" s="36">
        <f t="shared" si="12"/>
        <v>600</v>
      </c>
      <c r="BJ19" s="41"/>
      <c r="BK19" s="41"/>
      <c r="BL19" s="41"/>
      <c r="BM19" s="41"/>
      <c r="BN19" s="41"/>
      <c r="BO19" s="41"/>
      <c r="BP19" s="36">
        <f t="shared" si="13"/>
        <v>0</v>
      </c>
      <c r="BQ19" s="41"/>
      <c r="BR19" s="41"/>
      <c r="BS19" s="41"/>
      <c r="BT19" s="41"/>
      <c r="BU19" s="41"/>
      <c r="BV19" s="36">
        <f t="shared" si="14"/>
        <v>0</v>
      </c>
      <c r="BW19" s="41"/>
      <c r="BX19" s="41"/>
      <c r="BY19" s="41"/>
      <c r="BZ19" s="41"/>
      <c r="CA19" s="41"/>
      <c r="CB19" s="36">
        <f t="shared" si="0"/>
        <v>0</v>
      </c>
      <c r="CC19" s="36">
        <f t="shared" si="1"/>
        <v>600</v>
      </c>
      <c r="CD19" s="35"/>
      <c r="CE19" s="41"/>
      <c r="CF19" s="41"/>
      <c r="CG19" s="41"/>
      <c r="CH19" s="36">
        <f t="shared" si="15"/>
        <v>0</v>
      </c>
      <c r="CI19" s="36"/>
      <c r="CJ19" s="41"/>
      <c r="CK19" s="41"/>
      <c r="CL19" s="41"/>
      <c r="CM19" s="36">
        <f t="shared" si="16"/>
        <v>0</v>
      </c>
      <c r="CN19" s="41"/>
      <c r="CO19" s="41"/>
      <c r="CP19" s="41"/>
      <c r="CQ19" s="41"/>
      <c r="CR19" s="41"/>
      <c r="CS19" s="41"/>
      <c r="CT19" s="41"/>
      <c r="CU19" s="41"/>
      <c r="CV19" s="41"/>
      <c r="CW19" s="41"/>
      <c r="CX19" s="41"/>
      <c r="CY19" s="41"/>
      <c r="CZ19" s="41"/>
      <c r="DA19" s="41"/>
      <c r="DB19" s="41"/>
      <c r="DC19" s="41"/>
      <c r="DD19" s="41"/>
      <c r="DE19" s="36">
        <f t="shared" si="17"/>
        <v>0</v>
      </c>
      <c r="DF19" s="36">
        <f t="shared" si="2"/>
        <v>0</v>
      </c>
    </row>
    <row r="20" spans="1:110" ht="15">
      <c r="A20" s="122">
        <v>4</v>
      </c>
      <c r="B20" s="15" t="s">
        <v>114</v>
      </c>
      <c r="C20" s="86" t="s">
        <v>92</v>
      </c>
      <c r="D20" s="41"/>
      <c r="E20" s="41"/>
      <c r="F20" s="41"/>
      <c r="G20" s="41"/>
      <c r="H20" s="41"/>
      <c r="I20" s="41"/>
      <c r="J20" s="41"/>
      <c r="K20" s="41"/>
      <c r="L20" s="41"/>
      <c r="M20" s="41"/>
      <c r="N20" s="41"/>
      <c r="O20" s="36">
        <f>SUM(D20:N20)</f>
        <v>0</v>
      </c>
      <c r="P20" s="36"/>
      <c r="Q20" s="41"/>
      <c r="R20" s="41"/>
      <c r="S20" s="41"/>
      <c r="T20" s="36">
        <f>SUM(Q20:S20)</f>
        <v>0</v>
      </c>
      <c r="U20" s="41"/>
      <c r="V20" s="41"/>
      <c r="W20" s="41"/>
      <c r="X20" s="41"/>
      <c r="Y20" s="41"/>
      <c r="Z20" s="36">
        <f>SUM(U20:Y20)</f>
        <v>0</v>
      </c>
      <c r="AA20" s="36">
        <f>SUM(O20,P20,T20,Z20)</f>
        <v>0</v>
      </c>
      <c r="AB20" s="35"/>
      <c r="AC20" s="41"/>
      <c r="AD20" s="41"/>
      <c r="AE20" s="41"/>
      <c r="AF20" s="41"/>
      <c r="AG20" s="41"/>
      <c r="AH20" s="36">
        <f>SUM(AC20:AG20)</f>
        <v>0</v>
      </c>
      <c r="AI20" s="41"/>
      <c r="AJ20" s="41"/>
      <c r="AK20" s="41"/>
      <c r="AL20" s="41"/>
      <c r="AM20" s="41"/>
      <c r="AN20" s="36">
        <f>SUM(AI20:AM20)</f>
        <v>0</v>
      </c>
      <c r="AO20" s="41"/>
      <c r="AP20" s="41"/>
      <c r="AQ20" s="41"/>
      <c r="AR20" s="41"/>
      <c r="AS20" s="41"/>
      <c r="AT20" s="36">
        <f>SUM(AO20:AS20)</f>
        <v>0</v>
      </c>
      <c r="AU20" s="41"/>
      <c r="AV20" s="41"/>
      <c r="AW20" s="41"/>
      <c r="AX20" s="41"/>
      <c r="AY20" s="41"/>
      <c r="AZ20" s="36">
        <f>SUM(AU20:AY20)</f>
        <v>0</v>
      </c>
      <c r="BA20" s="36">
        <f>SUM(AH20,AN20,AT20,AZ20)</f>
        <v>0</v>
      </c>
      <c r="BB20" s="35"/>
      <c r="BC20" s="41"/>
      <c r="BD20" s="41"/>
      <c r="BE20" s="41">
        <v>1</v>
      </c>
      <c r="BF20" s="41"/>
      <c r="BG20" s="41"/>
      <c r="BH20" s="41"/>
      <c r="BI20" s="36">
        <f>SUM(BC20:BH20)</f>
        <v>1</v>
      </c>
      <c r="BJ20" s="41"/>
      <c r="BK20" s="41"/>
      <c r="BL20" s="41"/>
      <c r="BM20" s="41"/>
      <c r="BN20" s="41"/>
      <c r="BO20" s="41"/>
      <c r="BP20" s="36">
        <f>SUM(BJ20:BO20)</f>
        <v>0</v>
      </c>
      <c r="BQ20" s="41"/>
      <c r="BR20" s="41"/>
      <c r="BS20" s="41"/>
      <c r="BT20" s="41"/>
      <c r="BU20" s="41"/>
      <c r="BV20" s="36">
        <f>SUM(BQ20:BU20)</f>
        <v>0</v>
      </c>
      <c r="BW20" s="41"/>
      <c r="BX20" s="41"/>
      <c r="BY20" s="41"/>
      <c r="BZ20" s="41"/>
      <c r="CA20" s="41"/>
      <c r="CB20" s="36">
        <f>SUM(BW20:CA20)</f>
        <v>0</v>
      </c>
      <c r="CC20" s="36">
        <f>SUM(BI20,BP20,BV20,CB20)</f>
        <v>1</v>
      </c>
      <c r="CD20" s="35"/>
      <c r="CE20" s="41"/>
      <c r="CF20" s="41"/>
      <c r="CG20" s="41"/>
      <c r="CH20" s="36">
        <f t="shared" si="15"/>
        <v>0</v>
      </c>
      <c r="CI20" s="36"/>
      <c r="CJ20" s="41"/>
      <c r="CK20" s="41"/>
      <c r="CL20" s="41"/>
      <c r="CM20" s="36">
        <f>SUM(CJ20:CL20)</f>
        <v>0</v>
      </c>
      <c r="CN20" s="41"/>
      <c r="CO20" s="41"/>
      <c r="CP20" s="41"/>
      <c r="CQ20" s="41"/>
      <c r="CR20" s="41"/>
      <c r="CS20" s="41"/>
      <c r="CT20" s="41"/>
      <c r="CU20" s="41"/>
      <c r="CV20" s="41"/>
      <c r="CW20" s="41"/>
      <c r="CX20" s="41"/>
      <c r="CY20" s="41"/>
      <c r="CZ20" s="41"/>
      <c r="DA20" s="41"/>
      <c r="DB20" s="41"/>
      <c r="DC20" s="41"/>
      <c r="DD20" s="41"/>
      <c r="DE20" s="36">
        <f>SUM(CN20:DD20)</f>
        <v>0</v>
      </c>
      <c r="DF20" s="36">
        <f>SUM(CH20,CI20,CM20,DE20)</f>
        <v>0</v>
      </c>
    </row>
    <row r="21" spans="1:110" ht="15">
      <c r="A21" s="122"/>
      <c r="B21" s="15" t="s">
        <v>28</v>
      </c>
      <c r="C21" s="86" t="s">
        <v>92</v>
      </c>
      <c r="D21" s="41"/>
      <c r="E21" s="41"/>
      <c r="F21" s="41"/>
      <c r="G21" s="41"/>
      <c r="H21" s="41"/>
      <c r="I21" s="41"/>
      <c r="J21" s="41"/>
      <c r="K21" s="41"/>
      <c r="L21" s="41"/>
      <c r="M21" s="41"/>
      <c r="N21" s="41"/>
      <c r="O21" s="36">
        <f t="shared" si="3"/>
        <v>0</v>
      </c>
      <c r="P21" s="36"/>
      <c r="Q21" s="41"/>
      <c r="R21" s="41"/>
      <c r="S21" s="41"/>
      <c r="T21" s="36">
        <f t="shared" si="4"/>
        <v>0</v>
      </c>
      <c r="U21" s="41"/>
      <c r="V21" s="41"/>
      <c r="W21" s="41"/>
      <c r="X21" s="41"/>
      <c r="Y21" s="41"/>
      <c r="Z21" s="36">
        <f t="shared" si="5"/>
        <v>0</v>
      </c>
      <c r="AA21" s="36">
        <f t="shared" si="6"/>
        <v>0</v>
      </c>
      <c r="AB21" s="35"/>
      <c r="AC21" s="41"/>
      <c r="AD21" s="41"/>
      <c r="AE21" s="41">
        <v>1</v>
      </c>
      <c r="AF21" s="41">
        <v>1</v>
      </c>
      <c r="AG21" s="41">
        <v>1</v>
      </c>
      <c r="AH21" s="36">
        <f t="shared" si="7"/>
        <v>3</v>
      </c>
      <c r="AI21" s="41"/>
      <c r="AJ21" s="41"/>
      <c r="AK21" s="41"/>
      <c r="AL21" s="41"/>
      <c r="AM21" s="41"/>
      <c r="AN21" s="36">
        <f t="shared" si="8"/>
        <v>0</v>
      </c>
      <c r="AO21" s="41"/>
      <c r="AP21" s="41"/>
      <c r="AQ21" s="41"/>
      <c r="AR21" s="41"/>
      <c r="AS21" s="41"/>
      <c r="AT21" s="36">
        <f t="shared" si="9"/>
        <v>0</v>
      </c>
      <c r="AU21" s="41"/>
      <c r="AV21" s="41"/>
      <c r="AW21" s="41"/>
      <c r="AX21" s="41"/>
      <c r="AY21" s="41"/>
      <c r="AZ21" s="36">
        <f t="shared" si="10"/>
        <v>0</v>
      </c>
      <c r="BA21" s="36">
        <f t="shared" si="11"/>
        <v>3</v>
      </c>
      <c r="BB21" s="35"/>
      <c r="BC21" s="41">
        <v>1</v>
      </c>
      <c r="BD21" s="41">
        <v>2</v>
      </c>
      <c r="BE21" s="41">
        <v>2</v>
      </c>
      <c r="BF21" s="41">
        <v>2</v>
      </c>
      <c r="BG21" s="41">
        <v>2</v>
      </c>
      <c r="BH21" s="41"/>
      <c r="BI21" s="36">
        <f t="shared" si="12"/>
        <v>9</v>
      </c>
      <c r="BJ21" s="41"/>
      <c r="BK21" s="41"/>
      <c r="BL21" s="41"/>
      <c r="BM21" s="41"/>
      <c r="BN21" s="41"/>
      <c r="BO21" s="41"/>
      <c r="BP21" s="36">
        <f t="shared" si="13"/>
        <v>0</v>
      </c>
      <c r="BQ21" s="41"/>
      <c r="BR21" s="41"/>
      <c r="BS21" s="41"/>
      <c r="BT21" s="41"/>
      <c r="BU21" s="41"/>
      <c r="BV21" s="36">
        <f t="shared" si="14"/>
        <v>0</v>
      </c>
      <c r="BW21" s="41"/>
      <c r="BX21" s="41"/>
      <c r="BY21" s="41"/>
      <c r="BZ21" s="41"/>
      <c r="CA21" s="41"/>
      <c r="CB21" s="36">
        <f t="shared" si="0"/>
        <v>0</v>
      </c>
      <c r="CC21" s="36">
        <f t="shared" si="1"/>
        <v>9</v>
      </c>
      <c r="CD21" s="35"/>
      <c r="CE21" s="41"/>
      <c r="CF21" s="41"/>
      <c r="CG21" s="41"/>
      <c r="CH21" s="36">
        <f t="shared" si="15"/>
        <v>0</v>
      </c>
      <c r="CI21" s="36"/>
      <c r="CJ21" s="41"/>
      <c r="CK21" s="41"/>
      <c r="CL21" s="41"/>
      <c r="CM21" s="36">
        <f t="shared" si="16"/>
        <v>0</v>
      </c>
      <c r="CN21" s="41"/>
      <c r="CO21" s="41"/>
      <c r="CP21" s="41"/>
      <c r="CQ21" s="41"/>
      <c r="CR21" s="41"/>
      <c r="CS21" s="41"/>
      <c r="CT21" s="41"/>
      <c r="CU21" s="41"/>
      <c r="CV21" s="41"/>
      <c r="CW21" s="41"/>
      <c r="CX21" s="41"/>
      <c r="CY21" s="41"/>
      <c r="CZ21" s="41"/>
      <c r="DA21" s="41"/>
      <c r="DB21" s="41"/>
      <c r="DC21" s="41"/>
      <c r="DD21" s="41"/>
      <c r="DE21" s="36">
        <f t="shared" si="17"/>
        <v>0</v>
      </c>
      <c r="DF21" s="36">
        <f t="shared" si="2"/>
        <v>0</v>
      </c>
    </row>
    <row r="22" spans="1:110" ht="15.75" customHeight="1">
      <c r="A22" s="42"/>
      <c r="B22" s="15" t="s">
        <v>29</v>
      </c>
      <c r="C22" s="86" t="s">
        <v>95</v>
      </c>
      <c r="D22" s="41"/>
      <c r="E22" s="41"/>
      <c r="F22" s="41">
        <v>0.5</v>
      </c>
      <c r="G22" s="41">
        <v>0.5</v>
      </c>
      <c r="H22" s="41">
        <v>0.5</v>
      </c>
      <c r="I22" s="41">
        <v>0.5</v>
      </c>
      <c r="J22" s="41">
        <v>6</v>
      </c>
      <c r="K22" s="41">
        <v>6</v>
      </c>
      <c r="L22" s="41">
        <v>2.975</v>
      </c>
      <c r="M22" s="41">
        <v>2.5</v>
      </c>
      <c r="N22" s="41">
        <v>2.8249999999999997</v>
      </c>
      <c r="O22" s="36">
        <f t="shared" si="3"/>
        <v>22.3</v>
      </c>
      <c r="P22" s="36"/>
      <c r="Q22" s="41"/>
      <c r="R22" s="41"/>
      <c r="S22" s="41"/>
      <c r="T22" s="36">
        <f t="shared" si="4"/>
        <v>0</v>
      </c>
      <c r="U22" s="41"/>
      <c r="V22" s="41"/>
      <c r="W22" s="41"/>
      <c r="X22" s="41"/>
      <c r="Y22" s="41"/>
      <c r="Z22" s="36">
        <f t="shared" si="5"/>
        <v>0</v>
      </c>
      <c r="AA22" s="36">
        <f t="shared" si="6"/>
        <v>22.3</v>
      </c>
      <c r="AB22" s="35"/>
      <c r="AC22" s="41">
        <v>2.3</v>
      </c>
      <c r="AD22" s="41">
        <v>2.3</v>
      </c>
      <c r="AE22" s="41">
        <v>2.3</v>
      </c>
      <c r="AF22" s="41">
        <v>2.29</v>
      </c>
      <c r="AG22" s="41">
        <v>3</v>
      </c>
      <c r="AH22" s="36">
        <f t="shared" si="7"/>
        <v>12.19</v>
      </c>
      <c r="AI22" s="41"/>
      <c r="AJ22" s="41"/>
      <c r="AK22" s="41"/>
      <c r="AL22" s="41"/>
      <c r="AM22" s="41"/>
      <c r="AN22" s="36">
        <f t="shared" si="8"/>
        <v>0</v>
      </c>
      <c r="AO22" s="41"/>
      <c r="AP22" s="41"/>
      <c r="AQ22" s="41"/>
      <c r="AR22" s="41"/>
      <c r="AS22" s="41"/>
      <c r="AT22" s="36">
        <f t="shared" si="9"/>
        <v>0</v>
      </c>
      <c r="AU22" s="41"/>
      <c r="AV22" s="41"/>
      <c r="AW22" s="41"/>
      <c r="AX22" s="41"/>
      <c r="AY22" s="41"/>
      <c r="AZ22" s="36">
        <f t="shared" si="10"/>
        <v>0</v>
      </c>
      <c r="BA22" s="36">
        <f t="shared" si="11"/>
        <v>12.19</v>
      </c>
      <c r="BB22" s="35"/>
      <c r="BC22" s="41">
        <v>3</v>
      </c>
      <c r="BD22" s="41">
        <v>3</v>
      </c>
      <c r="BE22" s="41">
        <v>3</v>
      </c>
      <c r="BF22" s="41"/>
      <c r="BG22" s="41"/>
      <c r="BH22" s="41">
        <v>6</v>
      </c>
      <c r="BI22" s="36">
        <f t="shared" si="12"/>
        <v>15</v>
      </c>
      <c r="BJ22" s="41"/>
      <c r="BK22" s="41"/>
      <c r="BL22" s="41"/>
      <c r="BM22" s="41"/>
      <c r="BN22" s="41"/>
      <c r="BO22" s="41"/>
      <c r="BP22" s="36">
        <f t="shared" si="13"/>
        <v>0</v>
      </c>
      <c r="BQ22" s="41"/>
      <c r="BR22" s="41"/>
      <c r="BS22" s="41"/>
      <c r="BT22" s="41"/>
      <c r="BU22" s="41"/>
      <c r="BV22" s="36">
        <f t="shared" si="14"/>
        <v>0</v>
      </c>
      <c r="BW22" s="41"/>
      <c r="BX22" s="41"/>
      <c r="BY22" s="41"/>
      <c r="BZ22" s="41"/>
      <c r="CA22" s="41"/>
      <c r="CB22" s="36">
        <f t="shared" si="0"/>
        <v>0</v>
      </c>
      <c r="CC22" s="36">
        <f t="shared" si="1"/>
        <v>15</v>
      </c>
      <c r="CD22" s="35"/>
      <c r="CE22" s="41"/>
      <c r="CF22" s="41"/>
      <c r="CG22" s="41"/>
      <c r="CH22" s="36">
        <f t="shared" si="15"/>
        <v>0</v>
      </c>
      <c r="CI22" s="36"/>
      <c r="CJ22" s="41"/>
      <c r="CK22" s="41"/>
      <c r="CL22" s="41"/>
      <c r="CM22" s="36">
        <f t="shared" si="16"/>
        <v>0</v>
      </c>
      <c r="CN22" s="41"/>
      <c r="CO22" s="41"/>
      <c r="CP22" s="41"/>
      <c r="CQ22" s="41"/>
      <c r="CR22" s="41"/>
      <c r="CS22" s="41"/>
      <c r="CT22" s="41"/>
      <c r="CU22" s="41"/>
      <c r="CV22" s="41"/>
      <c r="CW22" s="41"/>
      <c r="CX22" s="41"/>
      <c r="CY22" s="41"/>
      <c r="CZ22" s="41"/>
      <c r="DA22" s="41"/>
      <c r="DB22" s="41"/>
      <c r="DC22" s="41"/>
      <c r="DD22" s="41"/>
      <c r="DE22" s="36">
        <f t="shared" si="17"/>
        <v>0</v>
      </c>
      <c r="DF22" s="36">
        <f t="shared" si="2"/>
        <v>0</v>
      </c>
    </row>
    <row r="23" spans="1:110" ht="15.75" customHeight="1">
      <c r="A23" s="42"/>
      <c r="B23" s="205" t="s">
        <v>30</v>
      </c>
      <c r="C23" s="86" t="s">
        <v>95</v>
      </c>
      <c r="D23" s="41"/>
      <c r="E23" s="41"/>
      <c r="F23" s="41"/>
      <c r="G23" s="41"/>
      <c r="H23" s="41"/>
      <c r="I23" s="41"/>
      <c r="J23" s="41"/>
      <c r="K23" s="41"/>
      <c r="L23" s="41"/>
      <c r="M23" s="41"/>
      <c r="N23" s="41"/>
      <c r="O23" s="36">
        <f t="shared" si="3"/>
        <v>0</v>
      </c>
      <c r="P23" s="36"/>
      <c r="Q23" s="41"/>
      <c r="R23" s="41"/>
      <c r="S23" s="41"/>
      <c r="T23" s="36">
        <f t="shared" si="4"/>
        <v>0</v>
      </c>
      <c r="U23" s="41">
        <v>2.88</v>
      </c>
      <c r="V23" s="41">
        <v>5.76</v>
      </c>
      <c r="W23" s="41">
        <v>24.816</v>
      </c>
      <c r="X23" s="41">
        <v>25.026</v>
      </c>
      <c r="Y23" s="41">
        <v>25.026</v>
      </c>
      <c r="Z23" s="36">
        <f t="shared" si="5"/>
        <v>83.508</v>
      </c>
      <c r="AA23" s="36">
        <f t="shared" si="6"/>
        <v>83.508</v>
      </c>
      <c r="AB23" s="33"/>
      <c r="AC23" s="41"/>
      <c r="AD23" s="41"/>
      <c r="AE23" s="41"/>
      <c r="AF23" s="41"/>
      <c r="AG23" s="41"/>
      <c r="AH23" s="36">
        <f t="shared" si="7"/>
        <v>0</v>
      </c>
      <c r="AI23" s="41"/>
      <c r="AJ23" s="41"/>
      <c r="AK23" s="41"/>
      <c r="AL23" s="41"/>
      <c r="AM23" s="41"/>
      <c r="AN23" s="36">
        <f t="shared" si="8"/>
        <v>0</v>
      </c>
      <c r="AO23" s="41"/>
      <c r="AP23" s="41"/>
      <c r="AQ23" s="41"/>
      <c r="AR23" s="41"/>
      <c r="AS23" s="41"/>
      <c r="AT23" s="36">
        <f t="shared" si="9"/>
        <v>0</v>
      </c>
      <c r="AU23" s="41">
        <v>26.675</v>
      </c>
      <c r="AV23" s="41">
        <v>26.675</v>
      </c>
      <c r="AW23" s="41">
        <v>26.8125</v>
      </c>
      <c r="AX23" s="41">
        <v>26.812901</v>
      </c>
      <c r="AY23" s="41">
        <v>26.8125</v>
      </c>
      <c r="AZ23" s="36">
        <f t="shared" si="10"/>
        <v>133.78790099999998</v>
      </c>
      <c r="BA23" s="36">
        <f t="shared" si="11"/>
        <v>133.78790099999998</v>
      </c>
      <c r="BB23" s="33"/>
      <c r="BC23" s="41">
        <v>4</v>
      </c>
      <c r="BD23" s="41">
        <v>12</v>
      </c>
      <c r="BE23" s="41">
        <v>28</v>
      </c>
      <c r="BF23" s="41">
        <v>28</v>
      </c>
      <c r="BG23" s="41">
        <v>28</v>
      </c>
      <c r="BH23" s="41"/>
      <c r="BI23" s="36">
        <f t="shared" si="12"/>
        <v>100</v>
      </c>
      <c r="BJ23" s="41"/>
      <c r="BK23" s="41"/>
      <c r="BL23" s="41"/>
      <c r="BM23" s="41"/>
      <c r="BN23" s="41"/>
      <c r="BO23" s="41"/>
      <c r="BP23" s="36">
        <f t="shared" si="13"/>
        <v>0</v>
      </c>
      <c r="BQ23" s="41"/>
      <c r="BR23" s="41"/>
      <c r="BS23" s="41"/>
      <c r="BT23" s="41"/>
      <c r="BU23" s="41"/>
      <c r="BV23" s="36">
        <f t="shared" si="14"/>
        <v>0</v>
      </c>
      <c r="BW23" s="41">
        <v>26.8125</v>
      </c>
      <c r="BX23" s="41">
        <v>27.0875</v>
      </c>
      <c r="BY23" s="41">
        <v>27.0875</v>
      </c>
      <c r="BZ23" s="41">
        <v>27.0875</v>
      </c>
      <c r="CA23" s="41">
        <v>27.5</v>
      </c>
      <c r="CB23" s="36">
        <f t="shared" si="0"/>
        <v>135.575</v>
      </c>
      <c r="CC23" s="36">
        <f t="shared" si="1"/>
        <v>235.575</v>
      </c>
      <c r="CD23" s="33"/>
      <c r="CE23" s="41"/>
      <c r="CF23" s="41"/>
      <c r="CG23" s="41"/>
      <c r="CH23" s="36">
        <f t="shared" si="15"/>
        <v>0</v>
      </c>
      <c r="CI23" s="36"/>
      <c r="CJ23" s="41"/>
      <c r="CK23" s="41"/>
      <c r="CL23" s="41"/>
      <c r="CM23" s="36">
        <f t="shared" si="16"/>
        <v>0</v>
      </c>
      <c r="CN23" s="41">
        <v>27.5</v>
      </c>
      <c r="CO23" s="41">
        <v>27.5</v>
      </c>
      <c r="CP23" s="41">
        <v>27.5</v>
      </c>
      <c r="CQ23" s="41">
        <v>27.5</v>
      </c>
      <c r="CR23" s="41">
        <v>27.5</v>
      </c>
      <c r="CS23" s="41"/>
      <c r="CT23" s="41"/>
      <c r="CU23" s="41"/>
      <c r="CV23" s="41"/>
      <c r="CW23" s="41"/>
      <c r="CX23" s="41"/>
      <c r="CY23" s="41"/>
      <c r="CZ23" s="41"/>
      <c r="DA23" s="41"/>
      <c r="DB23" s="41"/>
      <c r="DC23" s="41"/>
      <c r="DD23" s="41"/>
      <c r="DE23" s="36">
        <f t="shared" si="17"/>
        <v>137.5</v>
      </c>
      <c r="DF23" s="36">
        <f t="shared" si="2"/>
        <v>137.5</v>
      </c>
    </row>
    <row r="24" spans="1:110" ht="15.75" customHeight="1">
      <c r="A24" s="42"/>
      <c r="B24" s="206"/>
      <c r="C24" s="86" t="s">
        <v>92</v>
      </c>
      <c r="D24" s="41"/>
      <c r="E24" s="41"/>
      <c r="F24" s="41"/>
      <c r="G24" s="41"/>
      <c r="H24" s="41"/>
      <c r="I24" s="41"/>
      <c r="J24" s="41"/>
      <c r="K24" s="41"/>
      <c r="L24" s="41"/>
      <c r="M24" s="41"/>
      <c r="N24" s="41"/>
      <c r="O24" s="36">
        <f>SUM(D24:N24)</f>
        <v>0</v>
      </c>
      <c r="P24" s="36"/>
      <c r="Q24" s="41">
        <v>50.21583432</v>
      </c>
      <c r="R24" s="41">
        <v>55.7</v>
      </c>
      <c r="S24" s="41">
        <v>52.306982</v>
      </c>
      <c r="T24" s="36">
        <f>SUM(Q24:S24)</f>
        <v>158.22281632</v>
      </c>
      <c r="U24" s="41"/>
      <c r="V24" s="41"/>
      <c r="W24" s="41"/>
      <c r="X24" s="41"/>
      <c r="Y24" s="41"/>
      <c r="Z24" s="36">
        <f>SUM(U24:Y24)</f>
        <v>0</v>
      </c>
      <c r="AA24" s="36">
        <f>SUM(O24,P24,T24,Z24)</f>
        <v>158.22281632</v>
      </c>
      <c r="AB24" s="33"/>
      <c r="AC24" s="41"/>
      <c r="AD24" s="41"/>
      <c r="AE24" s="41"/>
      <c r="AF24" s="41"/>
      <c r="AG24" s="41"/>
      <c r="AH24" s="36">
        <f>SUM(AC24:AG24)</f>
        <v>0</v>
      </c>
      <c r="AI24" s="41"/>
      <c r="AJ24" s="41"/>
      <c r="AK24" s="41"/>
      <c r="AL24" s="41"/>
      <c r="AM24" s="41"/>
      <c r="AN24" s="36">
        <f>SUM(AI24:AM24)</f>
        <v>0</v>
      </c>
      <c r="AO24" s="41">
        <v>52.415168</v>
      </c>
      <c r="AP24" s="41">
        <v>52.696072</v>
      </c>
      <c r="AQ24" s="41">
        <v>53.170572</v>
      </c>
      <c r="AR24" s="41">
        <v>53.648868</v>
      </c>
      <c r="AS24" s="41">
        <v>54.324556</v>
      </c>
      <c r="AT24" s="36">
        <f>SUM(AO24:AS24)</f>
        <v>266.25523599999997</v>
      </c>
      <c r="AU24" s="41"/>
      <c r="AV24" s="41"/>
      <c r="AW24" s="41"/>
      <c r="AX24" s="41"/>
      <c r="AY24" s="41"/>
      <c r="AZ24" s="36">
        <f>SUM(AU24:AY24)</f>
        <v>0</v>
      </c>
      <c r="BA24" s="36">
        <f>SUM(AH24,AN24,AT24,AZ24)</f>
        <v>266.25523599999997</v>
      </c>
      <c r="BB24" s="33"/>
      <c r="BC24" s="41"/>
      <c r="BD24" s="41"/>
      <c r="BE24" s="41"/>
      <c r="BF24" s="41"/>
      <c r="BG24" s="41"/>
      <c r="BH24" s="41"/>
      <c r="BI24" s="36">
        <f>SUM(BC24:BH24)</f>
        <v>0</v>
      </c>
      <c r="BJ24" s="41"/>
      <c r="BK24" s="41"/>
      <c r="BL24" s="41"/>
      <c r="BM24" s="41"/>
      <c r="BN24" s="41"/>
      <c r="BO24" s="41"/>
      <c r="BP24" s="36">
        <f>SUM(BJ24:BO24)</f>
        <v>0</v>
      </c>
      <c r="BQ24" s="41">
        <v>54.495376</v>
      </c>
      <c r="BR24" s="41">
        <v>54.666196</v>
      </c>
      <c r="BS24" s="41">
        <v>54.837016</v>
      </c>
      <c r="BT24" s="41">
        <v>46.52335968</v>
      </c>
      <c r="BU24" s="41">
        <v>0</v>
      </c>
      <c r="BV24" s="36">
        <f>SUM(BQ24:BU24)</f>
        <v>210.52194768</v>
      </c>
      <c r="BW24" s="41"/>
      <c r="BX24" s="41"/>
      <c r="BY24" s="41"/>
      <c r="BZ24" s="41"/>
      <c r="CA24" s="41"/>
      <c r="CB24" s="36">
        <f t="shared" si="0"/>
        <v>0</v>
      </c>
      <c r="CC24" s="36">
        <f t="shared" si="1"/>
        <v>210.52194768</v>
      </c>
      <c r="CD24" s="33"/>
      <c r="CE24" s="41"/>
      <c r="CF24" s="41"/>
      <c r="CG24" s="41"/>
      <c r="CH24" s="36">
        <f t="shared" si="15"/>
        <v>0</v>
      </c>
      <c r="CI24" s="36"/>
      <c r="CJ24" s="41">
        <v>0</v>
      </c>
      <c r="CK24" s="41">
        <v>0</v>
      </c>
      <c r="CL24" s="41">
        <v>0</v>
      </c>
      <c r="CM24" s="36">
        <f t="shared" si="16"/>
        <v>0</v>
      </c>
      <c r="CN24" s="41"/>
      <c r="CO24" s="41"/>
      <c r="CP24" s="41"/>
      <c r="CQ24" s="41"/>
      <c r="CR24" s="41"/>
      <c r="CS24" s="41"/>
      <c r="CT24" s="41"/>
      <c r="CU24" s="41"/>
      <c r="CV24" s="41"/>
      <c r="CW24" s="41"/>
      <c r="CX24" s="41"/>
      <c r="CY24" s="41"/>
      <c r="CZ24" s="41"/>
      <c r="DA24" s="41"/>
      <c r="DB24" s="41"/>
      <c r="DC24" s="41"/>
      <c r="DD24" s="41"/>
      <c r="DE24" s="36">
        <f t="shared" si="17"/>
        <v>0</v>
      </c>
      <c r="DF24" s="36">
        <f t="shared" si="2"/>
        <v>0</v>
      </c>
    </row>
    <row r="25" spans="1:110" ht="15.75" customHeight="1">
      <c r="A25" s="42"/>
      <c r="B25" s="15" t="s">
        <v>31</v>
      </c>
      <c r="C25" s="86" t="s">
        <v>92</v>
      </c>
      <c r="D25" s="41"/>
      <c r="E25" s="41"/>
      <c r="F25" s="41"/>
      <c r="G25" s="41"/>
      <c r="H25" s="41"/>
      <c r="I25" s="41"/>
      <c r="J25" s="41"/>
      <c r="K25" s="41"/>
      <c r="L25" s="41"/>
      <c r="M25" s="41"/>
      <c r="N25" s="41"/>
      <c r="O25" s="36">
        <f t="shared" si="3"/>
        <v>0</v>
      </c>
      <c r="P25" s="36"/>
      <c r="Q25" s="41"/>
      <c r="R25" s="41"/>
      <c r="S25" s="41"/>
      <c r="T25" s="36">
        <f t="shared" si="4"/>
        <v>0</v>
      </c>
      <c r="U25" s="41"/>
      <c r="V25" s="41"/>
      <c r="W25" s="41"/>
      <c r="X25" s="41"/>
      <c r="Y25" s="41"/>
      <c r="Z25" s="36">
        <f t="shared" si="5"/>
        <v>0</v>
      </c>
      <c r="AA25" s="36">
        <f t="shared" si="6"/>
        <v>0</v>
      </c>
      <c r="AB25" s="35"/>
      <c r="AC25" s="41">
        <v>9.347826</v>
      </c>
      <c r="AD25" s="41">
        <v>9.067392</v>
      </c>
      <c r="AE25" s="41">
        <v>9.067392</v>
      </c>
      <c r="AF25" s="41">
        <v>8.684463</v>
      </c>
      <c r="AG25" s="41">
        <v>17.550746</v>
      </c>
      <c r="AH25" s="36">
        <f t="shared" si="7"/>
        <v>53.717819000000006</v>
      </c>
      <c r="AI25" s="41"/>
      <c r="AJ25" s="41"/>
      <c r="AK25" s="41"/>
      <c r="AL25" s="41"/>
      <c r="AM25" s="41"/>
      <c r="AN25" s="36">
        <f t="shared" si="8"/>
        <v>0</v>
      </c>
      <c r="AO25" s="41"/>
      <c r="AP25" s="41"/>
      <c r="AQ25" s="41"/>
      <c r="AR25" s="41"/>
      <c r="AS25" s="41"/>
      <c r="AT25" s="36">
        <f t="shared" si="9"/>
        <v>0</v>
      </c>
      <c r="AU25" s="41"/>
      <c r="AV25" s="41"/>
      <c r="AW25" s="41"/>
      <c r="AX25" s="41"/>
      <c r="AY25" s="41"/>
      <c r="AZ25" s="36">
        <f t="shared" si="10"/>
        <v>0</v>
      </c>
      <c r="BA25" s="36">
        <f t="shared" si="11"/>
        <v>53.717819000000006</v>
      </c>
      <c r="BB25" s="35"/>
      <c r="BC25" s="41">
        <v>18.744266</v>
      </c>
      <c r="BD25" s="41">
        <v>19</v>
      </c>
      <c r="BE25" s="41">
        <v>18.999999</v>
      </c>
      <c r="BF25" s="41">
        <v>19.028571000000003</v>
      </c>
      <c r="BG25" s="41"/>
      <c r="BH25" s="41">
        <v>18.97143</v>
      </c>
      <c r="BI25" s="36">
        <f t="shared" si="12"/>
        <v>94.744266</v>
      </c>
      <c r="BJ25" s="41"/>
      <c r="BK25" s="41"/>
      <c r="BL25" s="41"/>
      <c r="BM25" s="41"/>
      <c r="BN25" s="41"/>
      <c r="BO25" s="41"/>
      <c r="BP25" s="36">
        <f t="shared" si="13"/>
        <v>0</v>
      </c>
      <c r="BQ25" s="41"/>
      <c r="BR25" s="41"/>
      <c r="BS25" s="41"/>
      <c r="BT25" s="41"/>
      <c r="BU25" s="41"/>
      <c r="BV25" s="36">
        <f t="shared" si="14"/>
        <v>0</v>
      </c>
      <c r="BW25" s="41"/>
      <c r="BX25" s="41"/>
      <c r="BY25" s="41"/>
      <c r="BZ25" s="41"/>
      <c r="CA25" s="41"/>
      <c r="CB25" s="36">
        <f t="shared" si="0"/>
        <v>0</v>
      </c>
      <c r="CC25" s="36">
        <f t="shared" si="1"/>
        <v>94.744266</v>
      </c>
      <c r="CD25" s="35"/>
      <c r="CE25" s="41"/>
      <c r="CF25" s="41"/>
      <c r="CG25" s="41"/>
      <c r="CH25" s="36">
        <f t="shared" si="15"/>
        <v>0</v>
      </c>
      <c r="CI25" s="36"/>
      <c r="CJ25" s="41"/>
      <c r="CK25" s="41"/>
      <c r="CL25" s="41"/>
      <c r="CM25" s="36">
        <f t="shared" si="16"/>
        <v>0</v>
      </c>
      <c r="CN25" s="41"/>
      <c r="CO25" s="41"/>
      <c r="CP25" s="41"/>
      <c r="CQ25" s="41"/>
      <c r="CR25" s="41"/>
      <c r="CS25" s="41"/>
      <c r="CT25" s="41"/>
      <c r="CU25" s="41"/>
      <c r="CV25" s="41"/>
      <c r="CW25" s="41"/>
      <c r="CX25" s="41"/>
      <c r="CY25" s="41"/>
      <c r="CZ25" s="41"/>
      <c r="DA25" s="41"/>
      <c r="DB25" s="41"/>
      <c r="DC25" s="41"/>
      <c r="DD25" s="41"/>
      <c r="DE25" s="36">
        <f t="shared" si="17"/>
        <v>0</v>
      </c>
      <c r="DF25" s="36">
        <f t="shared" si="2"/>
        <v>0</v>
      </c>
    </row>
    <row r="26" spans="1:110" ht="15.75" customHeight="1">
      <c r="A26" s="42"/>
      <c r="B26" s="15" t="s">
        <v>32</v>
      </c>
      <c r="C26" s="86" t="s">
        <v>92</v>
      </c>
      <c r="D26" s="41"/>
      <c r="E26" s="41"/>
      <c r="F26" s="41"/>
      <c r="G26" s="41"/>
      <c r="H26" s="41"/>
      <c r="I26" s="41"/>
      <c r="J26" s="41"/>
      <c r="K26" s="41"/>
      <c r="L26" s="41"/>
      <c r="M26" s="41"/>
      <c r="N26" s="41"/>
      <c r="O26" s="36">
        <f>SUM(D26:N26)</f>
        <v>0</v>
      </c>
      <c r="P26" s="36"/>
      <c r="Q26" s="41"/>
      <c r="R26" s="41"/>
      <c r="S26" s="41"/>
      <c r="T26" s="36">
        <f>SUM(Q26:S26)</f>
        <v>0</v>
      </c>
      <c r="U26" s="41"/>
      <c r="V26" s="41"/>
      <c r="W26" s="41"/>
      <c r="X26" s="41"/>
      <c r="Y26" s="41"/>
      <c r="Z26" s="36">
        <f>SUM(U26:Y26)</f>
        <v>0</v>
      </c>
      <c r="AA26" s="36">
        <f>SUM(O26,P26,T26,Z26)</f>
        <v>0</v>
      </c>
      <c r="AB26" s="35"/>
      <c r="AC26" s="41"/>
      <c r="AD26" s="41"/>
      <c r="AE26" s="41"/>
      <c r="AF26" s="41"/>
      <c r="AG26" s="41"/>
      <c r="AH26" s="36">
        <f>SUM(AC26:AG26)</f>
        <v>0</v>
      </c>
      <c r="AI26" s="41"/>
      <c r="AJ26" s="41"/>
      <c r="AK26" s="41"/>
      <c r="AL26" s="41"/>
      <c r="AM26" s="41"/>
      <c r="AN26" s="36">
        <f>SUM(AI26:AM26)</f>
        <v>0</v>
      </c>
      <c r="AO26" s="41"/>
      <c r="AP26" s="41"/>
      <c r="AQ26" s="41"/>
      <c r="AR26" s="41"/>
      <c r="AS26" s="41"/>
      <c r="AT26" s="36">
        <f>SUM(AO26:AS26)</f>
        <v>0</v>
      </c>
      <c r="AU26" s="41"/>
      <c r="AV26" s="41"/>
      <c r="AW26" s="41"/>
      <c r="AX26" s="41"/>
      <c r="AY26" s="41"/>
      <c r="AZ26" s="36">
        <f>SUM(AU26:AY26)</f>
        <v>0</v>
      </c>
      <c r="BA26" s="36">
        <f t="shared" si="11"/>
        <v>0</v>
      </c>
      <c r="BB26" s="35"/>
      <c r="BC26" s="41">
        <v>2.5</v>
      </c>
      <c r="BD26" s="41">
        <v>5</v>
      </c>
      <c r="BE26" s="41">
        <v>5</v>
      </c>
      <c r="BF26" s="41">
        <v>5</v>
      </c>
      <c r="BG26" s="41">
        <v>5</v>
      </c>
      <c r="BH26" s="41"/>
      <c r="BI26" s="36">
        <f>SUM(BC26:BH26)</f>
        <v>22.5</v>
      </c>
      <c r="BJ26" s="41"/>
      <c r="BK26" s="41"/>
      <c r="BL26" s="41"/>
      <c r="BM26" s="41"/>
      <c r="BN26" s="41"/>
      <c r="BO26" s="41"/>
      <c r="BP26" s="36">
        <f>SUM(BJ26:BO26)</f>
        <v>0</v>
      </c>
      <c r="BQ26" s="41"/>
      <c r="BR26" s="41"/>
      <c r="BS26" s="41"/>
      <c r="BT26" s="41"/>
      <c r="BU26" s="41"/>
      <c r="BV26" s="36">
        <f>SUM(BQ26:BU26)</f>
        <v>0</v>
      </c>
      <c r="BW26" s="41"/>
      <c r="BX26" s="41"/>
      <c r="BY26" s="41"/>
      <c r="BZ26" s="41"/>
      <c r="CA26" s="41"/>
      <c r="CB26" s="36">
        <f t="shared" si="0"/>
        <v>0</v>
      </c>
      <c r="CC26" s="36">
        <f t="shared" si="1"/>
        <v>22.5</v>
      </c>
      <c r="CD26" s="35"/>
      <c r="CE26" s="41">
        <v>2.5</v>
      </c>
      <c r="CF26" s="41"/>
      <c r="CG26" s="41"/>
      <c r="CH26" s="36">
        <f t="shared" si="15"/>
        <v>2.5</v>
      </c>
      <c r="CI26" s="36"/>
      <c r="CJ26" s="41"/>
      <c r="CK26" s="41"/>
      <c r="CL26" s="41"/>
      <c r="CM26" s="36">
        <f t="shared" si="16"/>
        <v>0</v>
      </c>
      <c r="CN26" s="41"/>
      <c r="CO26" s="41"/>
      <c r="CP26" s="41"/>
      <c r="CQ26" s="41"/>
      <c r="CR26" s="41"/>
      <c r="CS26" s="41"/>
      <c r="CT26" s="41"/>
      <c r="CU26" s="41"/>
      <c r="CV26" s="41"/>
      <c r="CW26" s="41"/>
      <c r="CX26" s="41"/>
      <c r="CY26" s="41"/>
      <c r="CZ26" s="41"/>
      <c r="DA26" s="41"/>
      <c r="DB26" s="41"/>
      <c r="DC26" s="41"/>
      <c r="DD26" s="41"/>
      <c r="DE26" s="36">
        <f t="shared" si="17"/>
        <v>0</v>
      </c>
      <c r="DF26" s="36">
        <f t="shared" si="2"/>
        <v>2.5</v>
      </c>
    </row>
    <row r="27" spans="1:110" ht="15">
      <c r="A27" s="124"/>
      <c r="B27" s="15" t="s">
        <v>122</v>
      </c>
      <c r="C27" s="86" t="s">
        <v>92</v>
      </c>
      <c r="D27" s="41"/>
      <c r="E27" s="41"/>
      <c r="F27" s="41"/>
      <c r="G27" s="41"/>
      <c r="H27" s="41"/>
      <c r="I27" s="41"/>
      <c r="J27" s="41"/>
      <c r="K27" s="41"/>
      <c r="L27" s="41"/>
      <c r="M27" s="41"/>
      <c r="N27" s="41"/>
      <c r="O27" s="36">
        <f>SUM(D27:N27)</f>
        <v>0</v>
      </c>
      <c r="P27" s="36"/>
      <c r="Q27" s="41"/>
      <c r="R27" s="41"/>
      <c r="S27" s="41"/>
      <c r="T27" s="36">
        <f>SUM(Q27:S27)</f>
        <v>0</v>
      </c>
      <c r="U27" s="41"/>
      <c r="V27" s="41"/>
      <c r="W27" s="41"/>
      <c r="X27" s="41"/>
      <c r="Y27" s="41"/>
      <c r="Z27" s="36">
        <f>SUM(U27:Y27)</f>
        <v>0</v>
      </c>
      <c r="AA27" s="36">
        <f>SUM(O27,P27,T27,Z27)</f>
        <v>0</v>
      </c>
      <c r="AB27" s="35"/>
      <c r="AC27" s="41"/>
      <c r="AD27" s="41"/>
      <c r="AE27" s="41"/>
      <c r="AF27" s="41"/>
      <c r="AG27" s="41"/>
      <c r="AH27" s="36">
        <f>SUM(AC27:AG27)</f>
        <v>0</v>
      </c>
      <c r="AI27" s="41"/>
      <c r="AJ27" s="41"/>
      <c r="AK27" s="41"/>
      <c r="AL27" s="41"/>
      <c r="AM27" s="41"/>
      <c r="AN27" s="36">
        <f>SUM(AI27:AM27)</f>
        <v>0</v>
      </c>
      <c r="AO27" s="41"/>
      <c r="AP27" s="41"/>
      <c r="AQ27" s="41"/>
      <c r="AR27" s="41"/>
      <c r="AS27" s="41"/>
      <c r="AT27" s="36">
        <f>SUM(AO27:AS27)</f>
        <v>0</v>
      </c>
      <c r="AU27" s="41"/>
      <c r="AV27" s="41"/>
      <c r="AW27" s="41"/>
      <c r="AX27" s="41"/>
      <c r="AY27" s="41"/>
      <c r="AZ27" s="36">
        <f>SUM(AU27:AY27)</f>
        <v>0</v>
      </c>
      <c r="BA27" s="36">
        <f t="shared" si="11"/>
        <v>0</v>
      </c>
      <c r="BB27" s="35"/>
      <c r="BC27" s="41"/>
      <c r="BD27" s="41"/>
      <c r="BE27" s="41"/>
      <c r="BF27" s="41">
        <v>0.5</v>
      </c>
      <c r="BG27" s="41">
        <v>0.5</v>
      </c>
      <c r="BH27" s="41"/>
      <c r="BI27" s="36">
        <f>SUM(BC27:BH27)</f>
        <v>1</v>
      </c>
      <c r="BJ27" s="41"/>
      <c r="BK27" s="41"/>
      <c r="BL27" s="41"/>
      <c r="BM27" s="41"/>
      <c r="BN27" s="41"/>
      <c r="BO27" s="41"/>
      <c r="BP27" s="36">
        <f>SUM(BJ27:BO27)</f>
        <v>0</v>
      </c>
      <c r="BQ27" s="41"/>
      <c r="BR27" s="41"/>
      <c r="BS27" s="41"/>
      <c r="BT27" s="41"/>
      <c r="BU27" s="41"/>
      <c r="BV27" s="36">
        <f>SUM(BQ27:BU27)</f>
        <v>0</v>
      </c>
      <c r="BW27" s="41"/>
      <c r="BX27" s="41"/>
      <c r="BY27" s="41"/>
      <c r="BZ27" s="41"/>
      <c r="CA27" s="41"/>
      <c r="CB27" s="36">
        <f t="shared" si="0"/>
        <v>0</v>
      </c>
      <c r="CC27" s="36">
        <f t="shared" si="1"/>
        <v>1</v>
      </c>
      <c r="CD27" s="35"/>
      <c r="CE27" s="41"/>
      <c r="CF27" s="41"/>
      <c r="CG27" s="41"/>
      <c r="CH27" s="36">
        <f>SUM(CE27:CG27)</f>
        <v>0</v>
      </c>
      <c r="CI27" s="36"/>
      <c r="CJ27" s="41"/>
      <c r="CK27" s="41"/>
      <c r="CL27" s="41"/>
      <c r="CM27" s="36">
        <f t="shared" si="16"/>
        <v>0</v>
      </c>
      <c r="CN27" s="41"/>
      <c r="CO27" s="41"/>
      <c r="CP27" s="41"/>
      <c r="CQ27" s="41"/>
      <c r="CR27" s="41"/>
      <c r="CS27" s="41"/>
      <c r="CT27" s="41"/>
      <c r="CU27" s="41"/>
      <c r="CV27" s="41"/>
      <c r="CW27" s="41"/>
      <c r="CX27" s="41"/>
      <c r="CY27" s="41"/>
      <c r="CZ27" s="41"/>
      <c r="DA27" s="41"/>
      <c r="DB27" s="41"/>
      <c r="DC27" s="41"/>
      <c r="DD27" s="41"/>
      <c r="DE27" s="36">
        <f t="shared" si="17"/>
        <v>0</v>
      </c>
      <c r="DF27" s="36">
        <f t="shared" si="2"/>
        <v>0</v>
      </c>
    </row>
    <row r="28" spans="1:110" ht="15">
      <c r="A28" s="42"/>
      <c r="B28" s="15" t="s">
        <v>33</v>
      </c>
      <c r="C28" s="86" t="s">
        <v>95</v>
      </c>
      <c r="D28" s="41"/>
      <c r="E28" s="41"/>
      <c r="F28" s="41"/>
      <c r="G28" s="41"/>
      <c r="H28" s="41"/>
      <c r="I28" s="41">
        <v>0.5</v>
      </c>
      <c r="J28" s="41">
        <v>1</v>
      </c>
      <c r="K28" s="41">
        <v>0.59</v>
      </c>
      <c r="L28" s="41">
        <v>0.9</v>
      </c>
      <c r="M28" s="41">
        <v>0.9</v>
      </c>
      <c r="N28" s="41">
        <v>0.82</v>
      </c>
      <c r="O28" s="36">
        <f t="shared" si="3"/>
        <v>4.71</v>
      </c>
      <c r="P28" s="36"/>
      <c r="Q28" s="41"/>
      <c r="R28" s="41"/>
      <c r="S28" s="41"/>
      <c r="T28" s="36">
        <f t="shared" si="4"/>
        <v>0</v>
      </c>
      <c r="U28" s="41"/>
      <c r="V28" s="41"/>
      <c r="W28" s="41"/>
      <c r="X28" s="41"/>
      <c r="Y28" s="41"/>
      <c r="Z28" s="36">
        <f t="shared" si="5"/>
        <v>0</v>
      </c>
      <c r="AA28" s="36">
        <f t="shared" si="6"/>
        <v>4.71</v>
      </c>
      <c r="AB28" s="35"/>
      <c r="AC28" s="41">
        <v>0.82</v>
      </c>
      <c r="AD28" s="41">
        <v>0.82</v>
      </c>
      <c r="AE28" s="41">
        <v>0.82</v>
      </c>
      <c r="AF28" s="41">
        <v>0.82</v>
      </c>
      <c r="AG28" s="41">
        <v>0.82</v>
      </c>
      <c r="AH28" s="36">
        <f t="shared" si="7"/>
        <v>4.1</v>
      </c>
      <c r="AI28" s="41"/>
      <c r="AJ28" s="41"/>
      <c r="AK28" s="41"/>
      <c r="AL28" s="41"/>
      <c r="AM28" s="41"/>
      <c r="AN28" s="36">
        <f t="shared" si="8"/>
        <v>0</v>
      </c>
      <c r="AO28" s="41"/>
      <c r="AP28" s="41"/>
      <c r="AQ28" s="41"/>
      <c r="AR28" s="41"/>
      <c r="AS28" s="41"/>
      <c r="AT28" s="36">
        <f t="shared" si="9"/>
        <v>0</v>
      </c>
      <c r="AU28" s="41"/>
      <c r="AV28" s="41"/>
      <c r="AW28" s="41"/>
      <c r="AX28" s="41"/>
      <c r="AY28" s="41"/>
      <c r="AZ28" s="36">
        <f t="shared" si="10"/>
        <v>0</v>
      </c>
      <c r="BA28" s="36">
        <f t="shared" si="11"/>
        <v>4.1</v>
      </c>
      <c r="BB28" s="35"/>
      <c r="BC28" s="41">
        <v>0.82</v>
      </c>
      <c r="BD28" s="41">
        <v>0.82</v>
      </c>
      <c r="BE28" s="41">
        <v>0.82</v>
      </c>
      <c r="BF28" s="41">
        <v>0.82</v>
      </c>
      <c r="BG28" s="41">
        <v>0.82</v>
      </c>
      <c r="BH28" s="41"/>
      <c r="BI28" s="36">
        <f t="shared" si="12"/>
        <v>4.1</v>
      </c>
      <c r="BJ28" s="41"/>
      <c r="BK28" s="41"/>
      <c r="BL28" s="41"/>
      <c r="BM28" s="41"/>
      <c r="BN28" s="41"/>
      <c r="BO28" s="41"/>
      <c r="BP28" s="36">
        <f t="shared" si="13"/>
        <v>0</v>
      </c>
      <c r="BQ28" s="41"/>
      <c r="BR28" s="41"/>
      <c r="BS28" s="41"/>
      <c r="BT28" s="41"/>
      <c r="BU28" s="41"/>
      <c r="BV28" s="36">
        <f t="shared" si="14"/>
        <v>0</v>
      </c>
      <c r="BW28" s="41"/>
      <c r="BX28" s="41"/>
      <c r="BY28" s="41"/>
      <c r="BZ28" s="41"/>
      <c r="CA28" s="41"/>
      <c r="CB28" s="36">
        <f t="shared" si="0"/>
        <v>0</v>
      </c>
      <c r="CC28" s="36">
        <f t="shared" si="1"/>
        <v>4.1</v>
      </c>
      <c r="CD28" s="35"/>
      <c r="CE28" s="41"/>
      <c r="CF28" s="41"/>
      <c r="CG28" s="41"/>
      <c r="CH28" s="36">
        <f t="shared" si="15"/>
        <v>0</v>
      </c>
      <c r="CI28" s="36"/>
      <c r="CJ28" s="41"/>
      <c r="CK28" s="41"/>
      <c r="CL28" s="41"/>
      <c r="CM28" s="36">
        <f t="shared" si="16"/>
        <v>0</v>
      </c>
      <c r="CN28" s="41"/>
      <c r="CO28" s="41"/>
      <c r="CP28" s="41"/>
      <c r="CQ28" s="41"/>
      <c r="CR28" s="41"/>
      <c r="CS28" s="41"/>
      <c r="CT28" s="41"/>
      <c r="CU28" s="41"/>
      <c r="CV28" s="41"/>
      <c r="CW28" s="41"/>
      <c r="CX28" s="41"/>
      <c r="CY28" s="41"/>
      <c r="CZ28" s="41"/>
      <c r="DA28" s="41"/>
      <c r="DB28" s="41"/>
      <c r="DC28" s="41"/>
      <c r="DD28" s="41"/>
      <c r="DE28" s="36">
        <f t="shared" si="17"/>
        <v>0</v>
      </c>
      <c r="DF28" s="36">
        <f t="shared" si="2"/>
        <v>0</v>
      </c>
    </row>
    <row r="29" spans="1:110" ht="15">
      <c r="A29" s="42"/>
      <c r="B29" s="15" t="s">
        <v>34</v>
      </c>
      <c r="C29" s="86" t="s">
        <v>95</v>
      </c>
      <c r="D29" s="41"/>
      <c r="E29" s="41"/>
      <c r="F29" s="41"/>
      <c r="G29" s="41"/>
      <c r="H29" s="41"/>
      <c r="I29" s="41"/>
      <c r="J29" s="41"/>
      <c r="K29" s="41"/>
      <c r="L29" s="41"/>
      <c r="M29" s="41"/>
      <c r="N29" s="41"/>
      <c r="O29" s="36">
        <f t="shared" si="3"/>
        <v>0</v>
      </c>
      <c r="P29" s="36"/>
      <c r="Q29" s="41"/>
      <c r="R29" s="41"/>
      <c r="S29" s="41"/>
      <c r="T29" s="36">
        <f t="shared" si="4"/>
        <v>0</v>
      </c>
      <c r="U29" s="41"/>
      <c r="V29" s="41"/>
      <c r="W29" s="41"/>
      <c r="X29" s="41"/>
      <c r="Y29" s="41"/>
      <c r="Z29" s="36">
        <f t="shared" si="5"/>
        <v>0</v>
      </c>
      <c r="AA29" s="36">
        <f t="shared" si="6"/>
        <v>0</v>
      </c>
      <c r="AB29" s="35"/>
      <c r="AC29" s="41"/>
      <c r="AD29" s="41"/>
      <c r="AE29" s="41"/>
      <c r="AF29" s="41"/>
      <c r="AG29" s="41"/>
      <c r="AH29" s="36">
        <f t="shared" si="7"/>
        <v>0</v>
      </c>
      <c r="AI29" s="41"/>
      <c r="AJ29" s="41"/>
      <c r="AK29" s="41"/>
      <c r="AL29" s="41"/>
      <c r="AM29" s="41"/>
      <c r="AN29" s="36">
        <f t="shared" si="8"/>
        <v>0</v>
      </c>
      <c r="AO29" s="41"/>
      <c r="AP29" s="41"/>
      <c r="AQ29" s="41"/>
      <c r="AR29" s="41"/>
      <c r="AS29" s="41"/>
      <c r="AT29" s="36">
        <f t="shared" si="9"/>
        <v>0</v>
      </c>
      <c r="AU29" s="41"/>
      <c r="AV29" s="41"/>
      <c r="AW29" s="41"/>
      <c r="AX29" s="41"/>
      <c r="AY29" s="41"/>
      <c r="AZ29" s="36">
        <f t="shared" si="10"/>
        <v>0</v>
      </c>
      <c r="BA29" s="36">
        <f t="shared" si="11"/>
        <v>0</v>
      </c>
      <c r="BB29" s="35"/>
      <c r="BC29" s="41"/>
      <c r="BD29" s="41">
        <v>0.1</v>
      </c>
      <c r="BE29" s="41">
        <v>0.15</v>
      </c>
      <c r="BF29" s="41">
        <v>0.15</v>
      </c>
      <c r="BG29" s="41">
        <v>0.15</v>
      </c>
      <c r="BH29" s="41"/>
      <c r="BI29" s="36">
        <f t="shared" si="12"/>
        <v>0.55</v>
      </c>
      <c r="BJ29" s="41"/>
      <c r="BK29" s="41"/>
      <c r="BL29" s="41"/>
      <c r="BM29" s="41"/>
      <c r="BN29" s="41"/>
      <c r="BO29" s="41"/>
      <c r="BP29" s="36">
        <f t="shared" si="13"/>
        <v>0</v>
      </c>
      <c r="BQ29" s="41"/>
      <c r="BR29" s="41"/>
      <c r="BS29" s="41"/>
      <c r="BT29" s="41"/>
      <c r="BU29" s="41"/>
      <c r="BV29" s="36">
        <f t="shared" si="14"/>
        <v>0</v>
      </c>
      <c r="BW29" s="41"/>
      <c r="BX29" s="41"/>
      <c r="BY29" s="41"/>
      <c r="BZ29" s="41"/>
      <c r="CA29" s="41"/>
      <c r="CB29" s="36">
        <f t="shared" si="0"/>
        <v>0</v>
      </c>
      <c r="CC29" s="36">
        <f t="shared" si="1"/>
        <v>0.55</v>
      </c>
      <c r="CD29" s="35"/>
      <c r="CE29" s="41"/>
      <c r="CF29" s="41"/>
      <c r="CG29" s="41"/>
      <c r="CH29" s="36">
        <f t="shared" si="15"/>
        <v>0</v>
      </c>
      <c r="CI29" s="36"/>
      <c r="CJ29" s="41"/>
      <c r="CK29" s="41"/>
      <c r="CL29" s="41"/>
      <c r="CM29" s="36">
        <f t="shared" si="16"/>
        <v>0</v>
      </c>
      <c r="CN29" s="41"/>
      <c r="CO29" s="41"/>
      <c r="CP29" s="41"/>
      <c r="CQ29" s="41"/>
      <c r="CR29" s="41"/>
      <c r="CS29" s="41"/>
      <c r="CT29" s="41"/>
      <c r="CU29" s="41"/>
      <c r="CV29" s="41"/>
      <c r="CW29" s="41"/>
      <c r="CX29" s="41"/>
      <c r="CY29" s="41"/>
      <c r="CZ29" s="41"/>
      <c r="DA29" s="41"/>
      <c r="DB29" s="41"/>
      <c r="DC29" s="41"/>
      <c r="DD29" s="41"/>
      <c r="DE29" s="36">
        <f t="shared" si="17"/>
        <v>0</v>
      </c>
      <c r="DF29" s="36">
        <f t="shared" si="2"/>
        <v>0</v>
      </c>
    </row>
    <row r="30" spans="1:110" ht="15">
      <c r="A30" s="212">
        <v>5</v>
      </c>
      <c r="B30" s="205" t="s">
        <v>35</v>
      </c>
      <c r="C30" s="86" t="s">
        <v>95</v>
      </c>
      <c r="D30" s="41"/>
      <c r="E30" s="41">
        <v>27</v>
      </c>
      <c r="F30" s="41">
        <v>13.61340648</v>
      </c>
      <c r="G30" s="41">
        <v>13.61340648</v>
      </c>
      <c r="H30" s="41">
        <v>13.61340648</v>
      </c>
      <c r="I30" s="41">
        <v>13.61340648</v>
      </c>
      <c r="J30" s="41"/>
      <c r="K30" s="41">
        <v>24.885</v>
      </c>
      <c r="L30" s="41">
        <v>24.885</v>
      </c>
      <c r="M30" s="41">
        <v>24.885</v>
      </c>
      <c r="N30" s="41">
        <v>18.885</v>
      </c>
      <c r="O30" s="36">
        <f t="shared" si="3"/>
        <v>174.99362591999997</v>
      </c>
      <c r="P30" s="36"/>
      <c r="Q30" s="41"/>
      <c r="R30" s="41"/>
      <c r="S30" s="41"/>
      <c r="T30" s="36">
        <f t="shared" si="4"/>
        <v>0</v>
      </c>
      <c r="U30" s="41"/>
      <c r="V30" s="41"/>
      <c r="W30" s="41"/>
      <c r="X30" s="41">
        <v>9.7</v>
      </c>
      <c r="Y30" s="41"/>
      <c r="Z30" s="36">
        <f t="shared" si="5"/>
        <v>9.7</v>
      </c>
      <c r="AA30" s="36">
        <f t="shared" si="6"/>
        <v>184.69362591999996</v>
      </c>
      <c r="AB30" s="33"/>
      <c r="AC30" s="41">
        <v>20</v>
      </c>
      <c r="AD30" s="41">
        <v>11</v>
      </c>
      <c r="AE30" s="41">
        <v>25</v>
      </c>
      <c r="AF30" s="41">
        <v>32</v>
      </c>
      <c r="AG30" s="41">
        <v>32</v>
      </c>
      <c r="AH30" s="36">
        <f t="shared" si="7"/>
        <v>120</v>
      </c>
      <c r="AI30" s="41"/>
      <c r="AJ30" s="41"/>
      <c r="AK30" s="41"/>
      <c r="AL30" s="41"/>
      <c r="AM30" s="41"/>
      <c r="AN30" s="36">
        <f t="shared" si="8"/>
        <v>0</v>
      </c>
      <c r="AO30" s="41"/>
      <c r="AP30" s="41"/>
      <c r="AQ30" s="41"/>
      <c r="AR30" s="41"/>
      <c r="AS30" s="41"/>
      <c r="AT30" s="36">
        <f t="shared" si="9"/>
        <v>0</v>
      </c>
      <c r="AU30" s="41"/>
      <c r="AV30" s="41">
        <v>13.65</v>
      </c>
      <c r="AW30" s="41">
        <v>13.65</v>
      </c>
      <c r="AX30" s="41">
        <v>13.65</v>
      </c>
      <c r="AY30" s="41">
        <v>13.65</v>
      </c>
      <c r="AZ30" s="36">
        <f t="shared" si="10"/>
        <v>54.6</v>
      </c>
      <c r="BA30" s="36">
        <f t="shared" si="11"/>
        <v>174.6</v>
      </c>
      <c r="BB30" s="33"/>
      <c r="BC30" s="41">
        <v>35.9</v>
      </c>
      <c r="BD30" s="41">
        <v>35.9</v>
      </c>
      <c r="BE30" s="41">
        <v>35.9</v>
      </c>
      <c r="BF30" s="41">
        <v>35.9</v>
      </c>
      <c r="BG30" s="41">
        <v>35.9</v>
      </c>
      <c r="BH30" s="41"/>
      <c r="BI30" s="36">
        <f t="shared" si="12"/>
        <v>179.5</v>
      </c>
      <c r="BJ30" s="41"/>
      <c r="BK30" s="41">
        <v>1.5796000000000001</v>
      </c>
      <c r="BL30" s="41">
        <v>2.32864</v>
      </c>
      <c r="BM30" s="41"/>
      <c r="BN30" s="41"/>
      <c r="BO30" s="41">
        <v>6.09176</v>
      </c>
      <c r="BP30" s="36">
        <f t="shared" si="13"/>
        <v>10</v>
      </c>
      <c r="BQ30" s="41"/>
      <c r="BR30" s="41"/>
      <c r="BS30" s="41"/>
      <c r="BT30" s="41"/>
      <c r="BU30" s="41"/>
      <c r="BV30" s="36">
        <f t="shared" si="14"/>
        <v>0</v>
      </c>
      <c r="BW30" s="41">
        <v>13.65</v>
      </c>
      <c r="BX30" s="41"/>
      <c r="BY30" s="41"/>
      <c r="BZ30" s="41"/>
      <c r="CA30" s="41"/>
      <c r="CB30" s="36">
        <f t="shared" si="0"/>
        <v>13.65</v>
      </c>
      <c r="CC30" s="36">
        <f t="shared" si="1"/>
        <v>203.15</v>
      </c>
      <c r="CD30" s="33"/>
      <c r="CE30" s="41"/>
      <c r="CF30" s="41"/>
      <c r="CG30" s="41"/>
      <c r="CH30" s="36">
        <f t="shared" si="15"/>
        <v>0</v>
      </c>
      <c r="CI30" s="36"/>
      <c r="CJ30" s="41"/>
      <c r="CK30" s="41"/>
      <c r="CL30" s="41"/>
      <c r="CM30" s="36">
        <f t="shared" si="16"/>
        <v>0</v>
      </c>
      <c r="CN30" s="41"/>
      <c r="CO30" s="41"/>
      <c r="CP30" s="41"/>
      <c r="CQ30" s="41"/>
      <c r="CR30" s="41"/>
      <c r="CS30" s="41"/>
      <c r="CT30" s="41"/>
      <c r="CU30" s="41"/>
      <c r="CV30" s="41"/>
      <c r="CW30" s="41"/>
      <c r="CX30" s="41"/>
      <c r="CY30" s="41"/>
      <c r="CZ30" s="41"/>
      <c r="DA30" s="41"/>
      <c r="DB30" s="41"/>
      <c r="DC30" s="41"/>
      <c r="DD30" s="41"/>
      <c r="DE30" s="36">
        <f t="shared" si="17"/>
        <v>0</v>
      </c>
      <c r="DF30" s="36">
        <f t="shared" si="2"/>
        <v>0</v>
      </c>
    </row>
    <row r="31" spans="1:110" ht="15">
      <c r="A31" s="212"/>
      <c r="B31" s="206"/>
      <c r="C31" s="86" t="s">
        <v>92</v>
      </c>
      <c r="D31" s="41"/>
      <c r="E31" s="41"/>
      <c r="F31" s="41"/>
      <c r="G31" s="41"/>
      <c r="H31" s="41"/>
      <c r="I31" s="41"/>
      <c r="J31" s="41"/>
      <c r="K31" s="41"/>
      <c r="L31" s="41"/>
      <c r="M31" s="41"/>
      <c r="N31" s="41"/>
      <c r="O31" s="36">
        <f>SUM(D31:N31)</f>
        <v>0</v>
      </c>
      <c r="P31" s="36"/>
      <c r="Q31" s="41"/>
      <c r="R31" s="41"/>
      <c r="S31" s="41"/>
      <c r="T31" s="36">
        <f>SUM(Q31:S31)</f>
        <v>0</v>
      </c>
      <c r="U31" s="41"/>
      <c r="V31" s="41"/>
      <c r="W31" s="41"/>
      <c r="X31" s="41"/>
      <c r="Y31" s="41"/>
      <c r="Z31" s="36">
        <f>SUM(U31:Y31)</f>
        <v>0</v>
      </c>
      <c r="AA31" s="36">
        <f>SUM(O31,P31,T31,Z31)</f>
        <v>0</v>
      </c>
      <c r="AB31" s="35"/>
      <c r="AC31" s="41"/>
      <c r="AD31" s="41"/>
      <c r="AE31" s="41"/>
      <c r="AF31" s="41"/>
      <c r="AG31" s="41"/>
      <c r="AH31" s="36">
        <f>SUM(AC31:AG31)</f>
        <v>0</v>
      </c>
      <c r="AI31" s="41"/>
      <c r="AJ31" s="41"/>
      <c r="AK31" s="41"/>
      <c r="AL31" s="41"/>
      <c r="AM31" s="41"/>
      <c r="AN31" s="36">
        <f>SUM(AI31:AM31)</f>
        <v>0</v>
      </c>
      <c r="AO31" s="41"/>
      <c r="AP31" s="41"/>
      <c r="AQ31" s="41"/>
      <c r="AR31" s="41"/>
      <c r="AS31" s="41"/>
      <c r="AT31" s="36">
        <f>SUM(AO31:AS31)</f>
        <v>0</v>
      </c>
      <c r="AU31" s="41"/>
      <c r="AV31" s="41"/>
      <c r="AW31" s="41"/>
      <c r="AX31" s="41"/>
      <c r="AY31" s="41"/>
      <c r="AZ31" s="36">
        <f>SUM(AU31:AY31)</f>
        <v>0</v>
      </c>
      <c r="BA31" s="36">
        <f>SUM(AH31,AN31,AT31,AZ31)</f>
        <v>0</v>
      </c>
      <c r="BB31" s="35"/>
      <c r="BC31" s="41"/>
      <c r="BD31" s="41"/>
      <c r="BE31" s="41"/>
      <c r="BF31" s="41"/>
      <c r="BG31" s="41"/>
      <c r="BH31" s="41"/>
      <c r="BI31" s="36">
        <f>SUM(BC31:BH31)</f>
        <v>0</v>
      </c>
      <c r="BJ31" s="41"/>
      <c r="BK31" s="41"/>
      <c r="BL31" s="41"/>
      <c r="BM31" s="41"/>
      <c r="BN31" s="41"/>
      <c r="BO31" s="41"/>
      <c r="BP31" s="36">
        <f>SUM(BJ31:BO31)</f>
        <v>0</v>
      </c>
      <c r="BQ31" s="41"/>
      <c r="BR31" s="41"/>
      <c r="BS31" s="41"/>
      <c r="BT31" s="41"/>
      <c r="BU31" s="41"/>
      <c r="BV31" s="36">
        <f>SUM(BQ31:BU31)</f>
        <v>0</v>
      </c>
      <c r="BW31" s="41"/>
      <c r="BX31" s="41">
        <v>16.41664601</v>
      </c>
      <c r="BY31" s="41">
        <v>16.41664601</v>
      </c>
      <c r="BZ31" s="41">
        <v>16.666666</v>
      </c>
      <c r="CA31" s="41">
        <v>16.666668</v>
      </c>
      <c r="CB31" s="36">
        <f>SUM(BW31:CA31)</f>
        <v>66.16662602</v>
      </c>
      <c r="CC31" s="36">
        <f>SUM(BI31,BP31,BV31,CB31)</f>
        <v>66.16662602</v>
      </c>
      <c r="CD31" s="35"/>
      <c r="CE31" s="41"/>
      <c r="CF31" s="41"/>
      <c r="CG31" s="41"/>
      <c r="CH31" s="36">
        <f t="shared" si="15"/>
        <v>0</v>
      </c>
      <c r="CI31" s="36"/>
      <c r="CJ31" s="41"/>
      <c r="CK31" s="41"/>
      <c r="CL31" s="41"/>
      <c r="CM31" s="36">
        <f>SUM(CJ31:CL31)</f>
        <v>0</v>
      </c>
      <c r="CN31" s="41"/>
      <c r="CO31" s="41"/>
      <c r="CP31" s="41"/>
      <c r="CQ31" s="41"/>
      <c r="CR31" s="41"/>
      <c r="CS31" s="41"/>
      <c r="CT31" s="41"/>
      <c r="CU31" s="41"/>
      <c r="CV31" s="41"/>
      <c r="CW31" s="41"/>
      <c r="CX31" s="41"/>
      <c r="CY31" s="41"/>
      <c r="CZ31" s="41"/>
      <c r="DA31" s="41"/>
      <c r="DB31" s="41"/>
      <c r="DC31" s="41"/>
      <c r="DD31" s="41"/>
      <c r="DE31" s="36">
        <f t="shared" si="17"/>
        <v>0</v>
      </c>
      <c r="DF31" s="36">
        <f>SUM(CH31,CI31,CM31,DE31)</f>
        <v>0</v>
      </c>
    </row>
    <row r="32" spans="1:110" ht="17.25" customHeight="1">
      <c r="A32" s="42"/>
      <c r="B32" s="205" t="s">
        <v>36</v>
      </c>
      <c r="C32" s="86" t="s">
        <v>96</v>
      </c>
      <c r="D32" s="41"/>
      <c r="E32" s="41">
        <v>160</v>
      </c>
      <c r="F32" s="41">
        <v>160</v>
      </c>
      <c r="G32" s="41">
        <v>155</v>
      </c>
      <c r="H32" s="41">
        <v>270</v>
      </c>
      <c r="I32" s="41">
        <v>270</v>
      </c>
      <c r="J32" s="41">
        <v>400.5</v>
      </c>
      <c r="K32" s="41">
        <v>468.255776</v>
      </c>
      <c r="L32" s="41">
        <v>472.011856</v>
      </c>
      <c r="M32" s="41">
        <v>462.564014</v>
      </c>
      <c r="N32" s="41">
        <v>490.61251500000003</v>
      </c>
      <c r="O32" s="36">
        <f t="shared" si="3"/>
        <v>3308.9441610000003</v>
      </c>
      <c r="P32" s="36"/>
      <c r="Q32" s="41"/>
      <c r="R32" s="41"/>
      <c r="S32" s="41"/>
      <c r="T32" s="36">
        <f t="shared" si="4"/>
        <v>0</v>
      </c>
      <c r="U32" s="41"/>
      <c r="V32" s="41"/>
      <c r="W32" s="41"/>
      <c r="X32" s="41"/>
      <c r="Y32" s="41">
        <v>97</v>
      </c>
      <c r="Z32" s="36">
        <f t="shared" si="5"/>
        <v>97</v>
      </c>
      <c r="AA32" s="36">
        <f t="shared" si="6"/>
        <v>3405.9441610000003</v>
      </c>
      <c r="AB32" s="33"/>
      <c r="AC32" s="41">
        <v>428.6</v>
      </c>
      <c r="AD32" s="41">
        <v>606.218</v>
      </c>
      <c r="AE32" s="41">
        <v>747.128247</v>
      </c>
      <c r="AF32" s="41">
        <v>896.5999999999999</v>
      </c>
      <c r="AG32" s="41">
        <v>1000</v>
      </c>
      <c r="AH32" s="36">
        <f t="shared" si="7"/>
        <v>3678.5462469999998</v>
      </c>
      <c r="AI32" s="41"/>
      <c r="AJ32" s="41"/>
      <c r="AK32" s="41"/>
      <c r="AL32" s="41"/>
      <c r="AM32" s="41"/>
      <c r="AN32" s="36">
        <f t="shared" si="8"/>
        <v>0</v>
      </c>
      <c r="AO32" s="41"/>
      <c r="AP32" s="41"/>
      <c r="AQ32" s="41"/>
      <c r="AR32" s="41"/>
      <c r="AS32" s="41"/>
      <c r="AT32" s="36">
        <f t="shared" si="9"/>
        <v>0</v>
      </c>
      <c r="AU32" s="41">
        <v>48.5</v>
      </c>
      <c r="AV32" s="41">
        <v>145.5</v>
      </c>
      <c r="AW32" s="41">
        <v>146.25</v>
      </c>
      <c r="AX32" s="41">
        <v>146.25</v>
      </c>
      <c r="AY32" s="41">
        <v>146.25</v>
      </c>
      <c r="AZ32" s="36">
        <f t="shared" si="10"/>
        <v>632.75</v>
      </c>
      <c r="BA32" s="36">
        <f t="shared" si="11"/>
        <v>4311.296247</v>
      </c>
      <c r="BB32" s="33"/>
      <c r="BC32" s="41">
        <v>1158</v>
      </c>
      <c r="BD32" s="41">
        <v>1317.2749999999999</v>
      </c>
      <c r="BE32" s="41">
        <v>1131</v>
      </c>
      <c r="BF32" s="41">
        <v>1100</v>
      </c>
      <c r="BG32" s="41">
        <v>1543.725</v>
      </c>
      <c r="BH32" s="41"/>
      <c r="BI32" s="36">
        <f t="shared" si="12"/>
        <v>6250</v>
      </c>
      <c r="BJ32" s="41"/>
      <c r="BK32" s="41"/>
      <c r="BL32" s="41"/>
      <c r="BM32" s="41"/>
      <c r="BN32" s="41"/>
      <c r="BO32" s="41"/>
      <c r="BP32" s="36">
        <f t="shared" si="13"/>
        <v>0</v>
      </c>
      <c r="BQ32" s="41"/>
      <c r="BR32" s="41"/>
      <c r="BS32" s="41"/>
      <c r="BT32" s="41"/>
      <c r="BU32" s="41"/>
      <c r="BV32" s="36">
        <f t="shared" si="14"/>
        <v>0</v>
      </c>
      <c r="BW32" s="41">
        <v>146.25</v>
      </c>
      <c r="BX32" s="41">
        <v>147.75</v>
      </c>
      <c r="BY32" s="41">
        <v>147.75</v>
      </c>
      <c r="BZ32" s="41">
        <v>147.75</v>
      </c>
      <c r="CA32" s="41">
        <v>150</v>
      </c>
      <c r="CB32" s="36">
        <f t="shared" si="0"/>
        <v>739.5</v>
      </c>
      <c r="CC32" s="36">
        <f t="shared" si="1"/>
        <v>6989.5</v>
      </c>
      <c r="CD32" s="33"/>
      <c r="CE32" s="41"/>
      <c r="CF32" s="41"/>
      <c r="CG32" s="41"/>
      <c r="CH32" s="36">
        <f t="shared" si="15"/>
        <v>0</v>
      </c>
      <c r="CI32" s="36"/>
      <c r="CJ32" s="41"/>
      <c r="CK32" s="41"/>
      <c r="CL32" s="41"/>
      <c r="CM32" s="36">
        <f t="shared" si="16"/>
        <v>0</v>
      </c>
      <c r="CN32" s="41"/>
      <c r="CO32" s="41"/>
      <c r="CP32" s="41"/>
      <c r="CQ32" s="41"/>
      <c r="CR32" s="41"/>
      <c r="CS32" s="41"/>
      <c r="CT32" s="41"/>
      <c r="CU32" s="41"/>
      <c r="CV32" s="41"/>
      <c r="CW32" s="41"/>
      <c r="CX32" s="41"/>
      <c r="CY32" s="41"/>
      <c r="CZ32" s="41"/>
      <c r="DA32" s="41"/>
      <c r="DB32" s="41"/>
      <c r="DC32" s="41"/>
      <c r="DD32" s="41"/>
      <c r="DE32" s="36">
        <f t="shared" si="17"/>
        <v>0</v>
      </c>
      <c r="DF32" s="36">
        <f t="shared" si="2"/>
        <v>0</v>
      </c>
    </row>
    <row r="33" spans="1:110" ht="17.25" customHeight="1">
      <c r="A33" s="42"/>
      <c r="B33" s="206"/>
      <c r="C33" s="86" t="s">
        <v>92</v>
      </c>
      <c r="D33" s="41"/>
      <c r="E33" s="41"/>
      <c r="F33" s="41"/>
      <c r="G33" s="41"/>
      <c r="H33" s="41"/>
      <c r="I33" s="41"/>
      <c r="J33" s="41"/>
      <c r="K33" s="41"/>
      <c r="L33" s="41"/>
      <c r="M33" s="41"/>
      <c r="N33" s="41"/>
      <c r="O33" s="36">
        <f>SUM(D33:N33)</f>
        <v>0</v>
      </c>
      <c r="P33" s="36"/>
      <c r="Q33" s="41"/>
      <c r="R33" s="41"/>
      <c r="S33" s="41">
        <v>2.081675</v>
      </c>
      <c r="T33" s="36">
        <f>SUM(Q33:S33)</f>
        <v>2.081675</v>
      </c>
      <c r="U33" s="41">
        <v>5.184</v>
      </c>
      <c r="V33" s="41">
        <v>5.184</v>
      </c>
      <c r="W33" s="41">
        <v>5.184</v>
      </c>
      <c r="X33" s="41">
        <v>5.23798</v>
      </c>
      <c r="Y33" s="41">
        <v>5.237977</v>
      </c>
      <c r="Z33" s="36">
        <f>SUM(U33:Y33)</f>
        <v>26.027957</v>
      </c>
      <c r="AA33" s="36">
        <f>SUM(O33,P33,T33,Z33)</f>
        <v>28.109632</v>
      </c>
      <c r="AB33" s="33"/>
      <c r="AC33" s="41"/>
      <c r="AD33" s="41"/>
      <c r="AE33" s="41"/>
      <c r="AF33" s="41"/>
      <c r="AG33" s="41"/>
      <c r="AH33" s="36">
        <f>SUM(AC33:AG33)</f>
        <v>0</v>
      </c>
      <c r="AI33" s="41"/>
      <c r="AJ33" s="41"/>
      <c r="AK33" s="41"/>
      <c r="AL33" s="41"/>
      <c r="AM33" s="41"/>
      <c r="AN33" s="36">
        <f>SUM(AI33:AM33)</f>
        <v>0</v>
      </c>
      <c r="AO33" s="41">
        <v>25</v>
      </c>
      <c r="AP33" s="41">
        <v>15</v>
      </c>
      <c r="AQ33" s="41">
        <v>7.918325</v>
      </c>
      <c r="AR33" s="41">
        <v>0</v>
      </c>
      <c r="AS33" s="41">
        <v>0</v>
      </c>
      <c r="AT33" s="36">
        <f>SUM(AO33:AS33)</f>
        <v>47.918325</v>
      </c>
      <c r="AU33" s="41"/>
      <c r="AV33" s="41"/>
      <c r="AW33" s="41"/>
      <c r="AX33" s="41"/>
      <c r="AY33" s="41"/>
      <c r="AZ33" s="36">
        <f>SUM(AU33:AY33)</f>
        <v>0</v>
      </c>
      <c r="BA33" s="36">
        <f>SUM(AH33,AN33,AT33,AZ33)</f>
        <v>47.918325</v>
      </c>
      <c r="BB33" s="33"/>
      <c r="BC33" s="41"/>
      <c r="BD33" s="41"/>
      <c r="BE33" s="41"/>
      <c r="BF33" s="41"/>
      <c r="BG33" s="41"/>
      <c r="BH33" s="41"/>
      <c r="BI33" s="36">
        <f>SUM(BC33:BH33)</f>
        <v>0</v>
      </c>
      <c r="BJ33" s="41"/>
      <c r="BK33" s="41"/>
      <c r="BL33" s="41"/>
      <c r="BM33" s="41"/>
      <c r="BN33" s="41"/>
      <c r="BO33" s="41"/>
      <c r="BP33" s="36">
        <f>SUM(BJ33:BO33)</f>
        <v>0</v>
      </c>
      <c r="BQ33" s="41">
        <v>0</v>
      </c>
      <c r="BR33" s="41">
        <v>0</v>
      </c>
      <c r="BS33" s="41">
        <v>0</v>
      </c>
      <c r="BT33" s="41">
        <v>0</v>
      </c>
      <c r="BU33" s="41">
        <v>0</v>
      </c>
      <c r="BV33" s="36">
        <f>SUM(BQ33:BU33)</f>
        <v>0</v>
      </c>
      <c r="BW33" s="41"/>
      <c r="BX33" s="41"/>
      <c r="BY33" s="41"/>
      <c r="BZ33" s="41"/>
      <c r="CA33" s="41"/>
      <c r="CB33" s="36">
        <f t="shared" si="0"/>
        <v>0</v>
      </c>
      <c r="CC33" s="36">
        <f t="shared" si="1"/>
        <v>0</v>
      </c>
      <c r="CD33" s="33"/>
      <c r="CE33" s="41"/>
      <c r="CF33" s="41"/>
      <c r="CG33" s="41"/>
      <c r="CH33" s="36">
        <f t="shared" si="15"/>
        <v>0</v>
      </c>
      <c r="CI33" s="36"/>
      <c r="CJ33" s="41">
        <v>0</v>
      </c>
      <c r="CK33" s="41">
        <v>0</v>
      </c>
      <c r="CL33" s="41">
        <v>0</v>
      </c>
      <c r="CM33" s="36">
        <f t="shared" si="16"/>
        <v>0</v>
      </c>
      <c r="CN33" s="41"/>
      <c r="CO33" s="41"/>
      <c r="CP33" s="41"/>
      <c r="CQ33" s="41"/>
      <c r="CR33" s="41"/>
      <c r="CS33" s="41"/>
      <c r="CT33" s="41"/>
      <c r="CU33" s="41"/>
      <c r="CV33" s="41"/>
      <c r="CW33" s="41"/>
      <c r="CX33" s="41"/>
      <c r="CY33" s="41"/>
      <c r="CZ33" s="41"/>
      <c r="DA33" s="41"/>
      <c r="DB33" s="41"/>
      <c r="DC33" s="41"/>
      <c r="DD33" s="41"/>
      <c r="DE33" s="36">
        <f t="shared" si="17"/>
        <v>0</v>
      </c>
      <c r="DF33" s="36">
        <f t="shared" si="2"/>
        <v>0</v>
      </c>
    </row>
    <row r="34" spans="1:110" ht="15">
      <c r="A34" s="42"/>
      <c r="B34" s="15" t="s">
        <v>37</v>
      </c>
      <c r="C34" s="86" t="s">
        <v>92</v>
      </c>
      <c r="D34" s="41"/>
      <c r="E34" s="41"/>
      <c r="F34" s="41"/>
      <c r="G34" s="41"/>
      <c r="H34" s="41"/>
      <c r="I34" s="41"/>
      <c r="J34" s="41"/>
      <c r="K34" s="41"/>
      <c r="L34" s="41"/>
      <c r="M34" s="41"/>
      <c r="N34" s="41"/>
      <c r="O34" s="36">
        <f t="shared" si="3"/>
        <v>0</v>
      </c>
      <c r="P34" s="36"/>
      <c r="Q34" s="41"/>
      <c r="R34" s="41"/>
      <c r="S34" s="41"/>
      <c r="T34" s="36">
        <f t="shared" si="4"/>
        <v>0</v>
      </c>
      <c r="U34" s="41"/>
      <c r="V34" s="41"/>
      <c r="W34" s="41"/>
      <c r="X34" s="41"/>
      <c r="Y34" s="41"/>
      <c r="Z34" s="36">
        <f t="shared" si="5"/>
        <v>0</v>
      </c>
      <c r="AA34" s="36">
        <f t="shared" si="6"/>
        <v>0</v>
      </c>
      <c r="AB34" s="35"/>
      <c r="AC34" s="41"/>
      <c r="AD34" s="41"/>
      <c r="AE34" s="41"/>
      <c r="AF34" s="41"/>
      <c r="AG34" s="41"/>
      <c r="AH34" s="36">
        <f t="shared" si="7"/>
        <v>0</v>
      </c>
      <c r="AI34" s="41"/>
      <c r="AJ34" s="41"/>
      <c r="AK34" s="41"/>
      <c r="AL34" s="41"/>
      <c r="AM34" s="41"/>
      <c r="AN34" s="36">
        <f t="shared" si="8"/>
        <v>0</v>
      </c>
      <c r="AO34" s="41"/>
      <c r="AP34" s="41"/>
      <c r="AQ34" s="41"/>
      <c r="AR34" s="41"/>
      <c r="AS34" s="41"/>
      <c r="AT34" s="36">
        <f t="shared" si="9"/>
        <v>0</v>
      </c>
      <c r="AU34" s="41"/>
      <c r="AV34" s="41"/>
      <c r="AW34" s="41"/>
      <c r="AX34" s="41"/>
      <c r="AY34" s="41"/>
      <c r="AZ34" s="36">
        <f t="shared" si="10"/>
        <v>0</v>
      </c>
      <c r="BA34" s="36">
        <f t="shared" si="11"/>
        <v>0</v>
      </c>
      <c r="BB34" s="35"/>
      <c r="BC34" s="41">
        <v>0.6</v>
      </c>
      <c r="BD34" s="41">
        <v>0.6</v>
      </c>
      <c r="BE34" s="41">
        <v>0.6</v>
      </c>
      <c r="BF34" s="41">
        <v>0.6</v>
      </c>
      <c r="BG34" s="41">
        <v>0.6</v>
      </c>
      <c r="BH34" s="41"/>
      <c r="BI34" s="36">
        <f t="shared" si="12"/>
        <v>3</v>
      </c>
      <c r="BJ34" s="41"/>
      <c r="BK34" s="41"/>
      <c r="BL34" s="41"/>
      <c r="BM34" s="41"/>
      <c r="BN34" s="41"/>
      <c r="BO34" s="41"/>
      <c r="BP34" s="36">
        <f t="shared" si="13"/>
        <v>0</v>
      </c>
      <c r="BQ34" s="41"/>
      <c r="BR34" s="41"/>
      <c r="BS34" s="41"/>
      <c r="BT34" s="41"/>
      <c r="BU34" s="41"/>
      <c r="BV34" s="36">
        <f t="shared" si="14"/>
        <v>0</v>
      </c>
      <c r="BW34" s="41"/>
      <c r="BX34" s="41"/>
      <c r="BY34" s="41"/>
      <c r="BZ34" s="41"/>
      <c r="CA34" s="41"/>
      <c r="CB34" s="36">
        <f t="shared" si="0"/>
        <v>0</v>
      </c>
      <c r="CC34" s="36">
        <f t="shared" si="1"/>
        <v>3</v>
      </c>
      <c r="CD34" s="35"/>
      <c r="CE34" s="41"/>
      <c r="CF34" s="41"/>
      <c r="CG34" s="41"/>
      <c r="CH34" s="36">
        <f t="shared" si="15"/>
        <v>0</v>
      </c>
      <c r="CI34" s="36"/>
      <c r="CJ34" s="41"/>
      <c r="CK34" s="41"/>
      <c r="CL34" s="41"/>
      <c r="CM34" s="36">
        <f t="shared" si="16"/>
        <v>0</v>
      </c>
      <c r="CN34" s="41"/>
      <c r="CO34" s="41"/>
      <c r="CP34" s="41"/>
      <c r="CQ34" s="41"/>
      <c r="CR34" s="41"/>
      <c r="CS34" s="41"/>
      <c r="CT34" s="41"/>
      <c r="CU34" s="41"/>
      <c r="CV34" s="41"/>
      <c r="CW34" s="41"/>
      <c r="CX34" s="41"/>
      <c r="CY34" s="41"/>
      <c r="CZ34" s="41"/>
      <c r="DA34" s="41"/>
      <c r="DB34" s="41"/>
      <c r="DC34" s="41"/>
      <c r="DD34" s="41"/>
      <c r="DE34" s="36">
        <f t="shared" si="17"/>
        <v>0</v>
      </c>
      <c r="DF34" s="36">
        <f t="shared" si="2"/>
        <v>0</v>
      </c>
    </row>
    <row r="35" spans="1:110" ht="15">
      <c r="A35" s="42"/>
      <c r="B35" s="15" t="s">
        <v>38</v>
      </c>
      <c r="C35" s="86" t="s">
        <v>92</v>
      </c>
      <c r="D35" s="41"/>
      <c r="E35" s="41"/>
      <c r="F35" s="41"/>
      <c r="G35" s="41"/>
      <c r="H35" s="41"/>
      <c r="I35" s="41"/>
      <c r="J35" s="41"/>
      <c r="K35" s="41"/>
      <c r="L35" s="41"/>
      <c r="M35" s="41"/>
      <c r="N35" s="41"/>
      <c r="O35" s="36">
        <f t="shared" si="3"/>
        <v>0</v>
      </c>
      <c r="P35" s="36"/>
      <c r="Q35" s="41"/>
      <c r="R35" s="41"/>
      <c r="S35" s="41"/>
      <c r="T35" s="36">
        <f t="shared" si="4"/>
        <v>0</v>
      </c>
      <c r="U35" s="41"/>
      <c r="V35" s="41"/>
      <c r="W35" s="41"/>
      <c r="X35" s="41"/>
      <c r="Y35" s="41"/>
      <c r="Z35" s="36">
        <f t="shared" si="5"/>
        <v>0</v>
      </c>
      <c r="AA35" s="36">
        <f t="shared" si="6"/>
        <v>0</v>
      </c>
      <c r="AB35" s="35"/>
      <c r="AC35" s="41"/>
      <c r="AD35" s="41"/>
      <c r="AE35" s="41"/>
      <c r="AF35" s="41"/>
      <c r="AG35" s="41"/>
      <c r="AH35" s="36">
        <f t="shared" si="7"/>
        <v>0</v>
      </c>
      <c r="AI35" s="41"/>
      <c r="AJ35" s="41"/>
      <c r="AK35" s="41"/>
      <c r="AL35" s="41"/>
      <c r="AM35" s="41"/>
      <c r="AN35" s="36">
        <f t="shared" si="8"/>
        <v>0</v>
      </c>
      <c r="AO35" s="41"/>
      <c r="AP35" s="41"/>
      <c r="AQ35" s="41"/>
      <c r="AR35" s="41"/>
      <c r="AS35" s="41"/>
      <c r="AT35" s="36">
        <f t="shared" si="9"/>
        <v>0</v>
      </c>
      <c r="AU35" s="41"/>
      <c r="AV35" s="41"/>
      <c r="AW35" s="41"/>
      <c r="AX35" s="41"/>
      <c r="AY35" s="41"/>
      <c r="AZ35" s="36">
        <f t="shared" si="10"/>
        <v>0</v>
      </c>
      <c r="BA35" s="36">
        <f t="shared" si="11"/>
        <v>0</v>
      </c>
      <c r="BB35" s="35"/>
      <c r="BC35" s="41">
        <v>2</v>
      </c>
      <c r="BD35" s="41">
        <v>2</v>
      </c>
      <c r="BE35" s="41">
        <v>2</v>
      </c>
      <c r="BF35" s="41">
        <v>2</v>
      </c>
      <c r="BG35" s="41">
        <v>2</v>
      </c>
      <c r="BH35" s="41"/>
      <c r="BI35" s="36">
        <f t="shared" si="12"/>
        <v>10</v>
      </c>
      <c r="BJ35" s="41"/>
      <c r="BK35" s="41"/>
      <c r="BL35" s="41"/>
      <c r="BM35" s="41"/>
      <c r="BN35" s="41"/>
      <c r="BO35" s="41"/>
      <c r="BP35" s="36">
        <f t="shared" si="13"/>
        <v>0</v>
      </c>
      <c r="BQ35" s="41"/>
      <c r="BR35" s="41"/>
      <c r="BS35" s="41"/>
      <c r="BT35" s="41"/>
      <c r="BU35" s="41"/>
      <c r="BV35" s="36">
        <f t="shared" si="14"/>
        <v>0</v>
      </c>
      <c r="BW35" s="41"/>
      <c r="BX35" s="41"/>
      <c r="BY35" s="41"/>
      <c r="BZ35" s="41"/>
      <c r="CA35" s="41"/>
      <c r="CB35" s="36">
        <f t="shared" si="0"/>
        <v>0</v>
      </c>
      <c r="CC35" s="36">
        <f t="shared" si="1"/>
        <v>10</v>
      </c>
      <c r="CD35" s="35"/>
      <c r="CE35" s="41"/>
      <c r="CF35" s="41"/>
      <c r="CG35" s="41"/>
      <c r="CH35" s="36">
        <f t="shared" si="15"/>
        <v>0</v>
      </c>
      <c r="CI35" s="36"/>
      <c r="CJ35" s="41"/>
      <c r="CK35" s="41"/>
      <c r="CL35" s="41"/>
      <c r="CM35" s="36">
        <f t="shared" si="16"/>
        <v>0</v>
      </c>
      <c r="CN35" s="41"/>
      <c r="CO35" s="41"/>
      <c r="CP35" s="41"/>
      <c r="CQ35" s="41"/>
      <c r="CR35" s="41"/>
      <c r="CS35" s="41"/>
      <c r="CT35" s="41"/>
      <c r="CU35" s="41"/>
      <c r="CV35" s="41"/>
      <c r="CW35" s="41"/>
      <c r="CX35" s="41"/>
      <c r="CY35" s="41"/>
      <c r="CZ35" s="41"/>
      <c r="DA35" s="41"/>
      <c r="DB35" s="41"/>
      <c r="DC35" s="41"/>
      <c r="DD35" s="41"/>
      <c r="DE35" s="36">
        <f t="shared" si="17"/>
        <v>0</v>
      </c>
      <c r="DF35" s="36">
        <f t="shared" si="2"/>
        <v>0</v>
      </c>
    </row>
    <row r="36" spans="1:110" ht="15">
      <c r="A36" s="42"/>
      <c r="B36" s="15" t="s">
        <v>39</v>
      </c>
      <c r="C36" s="86" t="s">
        <v>92</v>
      </c>
      <c r="D36" s="41"/>
      <c r="E36" s="41"/>
      <c r="F36" s="41"/>
      <c r="G36" s="41"/>
      <c r="H36" s="41"/>
      <c r="I36" s="41"/>
      <c r="J36" s="41"/>
      <c r="K36" s="41"/>
      <c r="L36" s="41"/>
      <c r="M36" s="41"/>
      <c r="N36" s="41">
        <v>0.4</v>
      </c>
      <c r="O36" s="36">
        <f t="shared" si="3"/>
        <v>0.4</v>
      </c>
      <c r="P36" s="36"/>
      <c r="Q36" s="41"/>
      <c r="R36" s="41"/>
      <c r="S36" s="41"/>
      <c r="T36" s="36">
        <f t="shared" si="4"/>
        <v>0</v>
      </c>
      <c r="U36" s="41"/>
      <c r="V36" s="41"/>
      <c r="W36" s="41"/>
      <c r="X36" s="41"/>
      <c r="Y36" s="41"/>
      <c r="Z36" s="36">
        <f t="shared" si="5"/>
        <v>0</v>
      </c>
      <c r="AA36" s="36">
        <f t="shared" si="6"/>
        <v>0.4</v>
      </c>
      <c r="AB36" s="35"/>
      <c r="AC36" s="41">
        <v>0.3</v>
      </c>
      <c r="AD36" s="41">
        <v>0.3</v>
      </c>
      <c r="AE36" s="41">
        <v>1</v>
      </c>
      <c r="AF36" s="41">
        <v>1</v>
      </c>
      <c r="AG36" s="41">
        <v>4</v>
      </c>
      <c r="AH36" s="36">
        <f t="shared" si="7"/>
        <v>6.6</v>
      </c>
      <c r="AI36" s="41"/>
      <c r="AJ36" s="41"/>
      <c r="AK36" s="41"/>
      <c r="AL36" s="41"/>
      <c r="AM36" s="41"/>
      <c r="AN36" s="36">
        <f t="shared" si="8"/>
        <v>0</v>
      </c>
      <c r="AO36" s="41"/>
      <c r="AP36" s="41"/>
      <c r="AQ36" s="41"/>
      <c r="AR36" s="41"/>
      <c r="AS36" s="41"/>
      <c r="AT36" s="36">
        <f t="shared" si="9"/>
        <v>0</v>
      </c>
      <c r="AU36" s="41"/>
      <c r="AV36" s="41"/>
      <c r="AW36" s="41"/>
      <c r="AX36" s="41"/>
      <c r="AY36" s="41"/>
      <c r="AZ36" s="36">
        <f t="shared" si="10"/>
        <v>0</v>
      </c>
      <c r="BA36" s="36">
        <f t="shared" si="11"/>
        <v>6.6</v>
      </c>
      <c r="BB36" s="35"/>
      <c r="BC36" s="41">
        <v>4</v>
      </c>
      <c r="BD36" s="41">
        <v>4</v>
      </c>
      <c r="BE36" s="41">
        <v>4</v>
      </c>
      <c r="BF36" s="41"/>
      <c r="BG36" s="41"/>
      <c r="BH36" s="41">
        <v>10</v>
      </c>
      <c r="BI36" s="36">
        <f t="shared" si="12"/>
        <v>22</v>
      </c>
      <c r="BJ36" s="41"/>
      <c r="BK36" s="41"/>
      <c r="BL36" s="41"/>
      <c r="BM36" s="41"/>
      <c r="BN36" s="41"/>
      <c r="BO36" s="41"/>
      <c r="BP36" s="36">
        <f t="shared" si="13"/>
        <v>0</v>
      </c>
      <c r="BQ36" s="41"/>
      <c r="BR36" s="41"/>
      <c r="BS36" s="41"/>
      <c r="BT36" s="41"/>
      <c r="BU36" s="41"/>
      <c r="BV36" s="36">
        <f t="shared" si="14"/>
        <v>0</v>
      </c>
      <c r="BW36" s="41"/>
      <c r="BX36" s="41"/>
      <c r="BY36" s="41"/>
      <c r="BZ36" s="41"/>
      <c r="CA36" s="41"/>
      <c r="CB36" s="36">
        <f t="shared" si="0"/>
        <v>0</v>
      </c>
      <c r="CC36" s="36">
        <f t="shared" si="1"/>
        <v>22</v>
      </c>
      <c r="CD36" s="35"/>
      <c r="CE36" s="41"/>
      <c r="CF36" s="41"/>
      <c r="CG36" s="41">
        <v>5</v>
      </c>
      <c r="CH36" s="36">
        <f t="shared" si="15"/>
        <v>5</v>
      </c>
      <c r="CI36" s="36"/>
      <c r="CJ36" s="41"/>
      <c r="CK36" s="41"/>
      <c r="CL36" s="41"/>
      <c r="CM36" s="36">
        <f t="shared" si="16"/>
        <v>0</v>
      </c>
      <c r="CN36" s="41"/>
      <c r="CO36" s="41"/>
      <c r="CP36" s="41"/>
      <c r="CQ36" s="41"/>
      <c r="CR36" s="41"/>
      <c r="CS36" s="41"/>
      <c r="CT36" s="41"/>
      <c r="CU36" s="41"/>
      <c r="CV36" s="41"/>
      <c r="CW36" s="41"/>
      <c r="CX36" s="41"/>
      <c r="CY36" s="41"/>
      <c r="CZ36" s="41"/>
      <c r="DA36" s="41"/>
      <c r="DB36" s="41"/>
      <c r="DC36" s="41"/>
      <c r="DD36" s="41"/>
      <c r="DE36" s="36">
        <f t="shared" si="17"/>
        <v>0</v>
      </c>
      <c r="DF36" s="36">
        <f t="shared" si="2"/>
        <v>5</v>
      </c>
    </row>
    <row r="37" spans="1:110" ht="15">
      <c r="A37" s="42"/>
      <c r="B37" s="15" t="s">
        <v>40</v>
      </c>
      <c r="C37" s="86" t="s">
        <v>92</v>
      </c>
      <c r="D37" s="41"/>
      <c r="E37" s="41"/>
      <c r="F37" s="41"/>
      <c r="G37" s="41"/>
      <c r="H37" s="41"/>
      <c r="I37" s="41"/>
      <c r="J37" s="41"/>
      <c r="K37" s="41"/>
      <c r="L37" s="41"/>
      <c r="M37" s="41"/>
      <c r="N37" s="41"/>
      <c r="O37" s="36">
        <f t="shared" si="3"/>
        <v>0</v>
      </c>
      <c r="P37" s="36"/>
      <c r="Q37" s="41"/>
      <c r="R37" s="41"/>
      <c r="S37" s="41">
        <v>8</v>
      </c>
      <c r="T37" s="36">
        <f t="shared" si="4"/>
        <v>8</v>
      </c>
      <c r="U37" s="41"/>
      <c r="V37" s="41"/>
      <c r="W37" s="41"/>
      <c r="X37" s="41"/>
      <c r="Y37" s="41"/>
      <c r="Z37" s="36">
        <f t="shared" si="5"/>
        <v>0</v>
      </c>
      <c r="AA37" s="36">
        <f t="shared" si="6"/>
        <v>8</v>
      </c>
      <c r="AB37" s="35"/>
      <c r="AC37" s="41"/>
      <c r="AD37" s="41"/>
      <c r="AE37" s="41"/>
      <c r="AF37" s="41"/>
      <c r="AG37" s="41"/>
      <c r="AH37" s="36">
        <f t="shared" si="7"/>
        <v>0</v>
      </c>
      <c r="AI37" s="41"/>
      <c r="AJ37" s="41"/>
      <c r="AK37" s="41"/>
      <c r="AL37" s="41"/>
      <c r="AM37" s="41"/>
      <c r="AN37" s="36">
        <f t="shared" si="8"/>
        <v>0</v>
      </c>
      <c r="AO37" s="41">
        <v>8</v>
      </c>
      <c r="AP37" s="41">
        <v>8</v>
      </c>
      <c r="AQ37" s="41">
        <v>8</v>
      </c>
      <c r="AR37" s="41">
        <v>8</v>
      </c>
      <c r="AS37" s="41">
        <v>8</v>
      </c>
      <c r="AT37" s="36">
        <f t="shared" si="9"/>
        <v>40</v>
      </c>
      <c r="AU37" s="41"/>
      <c r="AV37" s="41"/>
      <c r="AW37" s="41"/>
      <c r="AX37" s="41"/>
      <c r="AY37" s="41"/>
      <c r="AZ37" s="36">
        <f t="shared" si="10"/>
        <v>0</v>
      </c>
      <c r="BA37" s="36">
        <f t="shared" si="11"/>
        <v>40</v>
      </c>
      <c r="BB37" s="35"/>
      <c r="BC37" s="41"/>
      <c r="BD37" s="41"/>
      <c r="BE37" s="41"/>
      <c r="BF37" s="41"/>
      <c r="BG37" s="41"/>
      <c r="BH37" s="41"/>
      <c r="BI37" s="36">
        <f t="shared" si="12"/>
        <v>0</v>
      </c>
      <c r="BJ37" s="41"/>
      <c r="BK37" s="41"/>
      <c r="BL37" s="41"/>
      <c r="BM37" s="41"/>
      <c r="BN37" s="41"/>
      <c r="BO37" s="41"/>
      <c r="BP37" s="36">
        <f t="shared" si="13"/>
        <v>0</v>
      </c>
      <c r="BQ37" s="41">
        <v>8</v>
      </c>
      <c r="BR37" s="41">
        <v>8</v>
      </c>
      <c r="BS37" s="41">
        <v>8</v>
      </c>
      <c r="BT37" s="41">
        <v>8</v>
      </c>
      <c r="BU37" s="41">
        <v>0</v>
      </c>
      <c r="BV37" s="36">
        <f t="shared" si="14"/>
        <v>32</v>
      </c>
      <c r="BW37" s="41"/>
      <c r="BX37" s="41"/>
      <c r="BY37" s="41"/>
      <c r="BZ37" s="41"/>
      <c r="CA37" s="41"/>
      <c r="CB37" s="36">
        <f t="shared" si="0"/>
        <v>0</v>
      </c>
      <c r="CC37" s="36">
        <f t="shared" si="1"/>
        <v>32</v>
      </c>
      <c r="CD37" s="35"/>
      <c r="CE37" s="41"/>
      <c r="CF37" s="41"/>
      <c r="CG37" s="41"/>
      <c r="CH37" s="36">
        <f t="shared" si="15"/>
        <v>0</v>
      </c>
      <c r="CI37" s="36"/>
      <c r="CJ37" s="41">
        <v>0</v>
      </c>
      <c r="CK37" s="41">
        <v>0</v>
      </c>
      <c r="CL37" s="41">
        <v>0</v>
      </c>
      <c r="CM37" s="36">
        <f t="shared" si="16"/>
        <v>0</v>
      </c>
      <c r="CN37" s="41"/>
      <c r="CO37" s="41"/>
      <c r="CP37" s="41"/>
      <c r="CQ37" s="41"/>
      <c r="CR37" s="41"/>
      <c r="CS37" s="41"/>
      <c r="CT37" s="41"/>
      <c r="CU37" s="41"/>
      <c r="CV37" s="41"/>
      <c r="CW37" s="41"/>
      <c r="CX37" s="41"/>
      <c r="CY37" s="41"/>
      <c r="CZ37" s="41"/>
      <c r="DA37" s="41"/>
      <c r="DB37" s="41"/>
      <c r="DC37" s="41"/>
      <c r="DD37" s="41"/>
      <c r="DE37" s="36">
        <f t="shared" si="17"/>
        <v>0</v>
      </c>
      <c r="DF37" s="36">
        <f t="shared" si="2"/>
        <v>0</v>
      </c>
    </row>
    <row r="38" spans="1:110" ht="15">
      <c r="A38" s="42"/>
      <c r="B38" s="15" t="s">
        <v>41</v>
      </c>
      <c r="C38" s="86" t="s">
        <v>92</v>
      </c>
      <c r="D38" s="41"/>
      <c r="E38" s="41"/>
      <c r="F38" s="41"/>
      <c r="G38" s="41"/>
      <c r="H38" s="41"/>
      <c r="I38" s="41"/>
      <c r="J38" s="41"/>
      <c r="K38" s="41"/>
      <c r="L38" s="41"/>
      <c r="M38" s="41"/>
      <c r="N38" s="41"/>
      <c r="O38" s="36">
        <f t="shared" si="3"/>
        <v>0</v>
      </c>
      <c r="P38" s="36"/>
      <c r="Q38" s="41"/>
      <c r="R38" s="41"/>
      <c r="S38" s="41"/>
      <c r="T38" s="36">
        <f t="shared" si="4"/>
        <v>0</v>
      </c>
      <c r="U38" s="41"/>
      <c r="V38" s="41">
        <v>0.96</v>
      </c>
      <c r="W38" s="41">
        <v>0.96</v>
      </c>
      <c r="X38" s="41">
        <v>0.97</v>
      </c>
      <c r="Y38" s="41">
        <v>0.97</v>
      </c>
      <c r="Z38" s="36">
        <f t="shared" si="5"/>
        <v>3.8599999999999994</v>
      </c>
      <c r="AA38" s="36">
        <f t="shared" si="6"/>
        <v>3.8599999999999994</v>
      </c>
      <c r="AB38" s="33"/>
      <c r="AC38" s="41"/>
      <c r="AD38" s="41"/>
      <c r="AE38" s="41"/>
      <c r="AF38" s="41"/>
      <c r="AG38" s="41"/>
      <c r="AH38" s="36">
        <f t="shared" si="7"/>
        <v>0</v>
      </c>
      <c r="AI38" s="41"/>
      <c r="AJ38" s="41"/>
      <c r="AK38" s="41"/>
      <c r="AL38" s="41"/>
      <c r="AM38" s="41"/>
      <c r="AN38" s="36">
        <f t="shared" si="8"/>
        <v>0</v>
      </c>
      <c r="AO38" s="41"/>
      <c r="AP38" s="41"/>
      <c r="AQ38" s="41"/>
      <c r="AR38" s="41"/>
      <c r="AS38" s="41"/>
      <c r="AT38" s="36">
        <f t="shared" si="9"/>
        <v>0</v>
      </c>
      <c r="AU38" s="41">
        <v>0.97</v>
      </c>
      <c r="AV38" s="41">
        <v>0.97</v>
      </c>
      <c r="AW38" s="41">
        <v>0.975</v>
      </c>
      <c r="AX38" s="41">
        <v>0.975</v>
      </c>
      <c r="AY38" s="41">
        <v>0.975</v>
      </c>
      <c r="AZ38" s="36">
        <f t="shared" si="10"/>
        <v>4.865</v>
      </c>
      <c r="BA38" s="36">
        <f t="shared" si="11"/>
        <v>4.865</v>
      </c>
      <c r="BB38" s="33"/>
      <c r="BC38" s="41"/>
      <c r="BD38" s="41"/>
      <c r="BE38" s="41"/>
      <c r="BF38" s="41"/>
      <c r="BG38" s="41"/>
      <c r="BH38" s="41"/>
      <c r="BI38" s="36">
        <f t="shared" si="12"/>
        <v>0</v>
      </c>
      <c r="BJ38" s="41"/>
      <c r="BK38" s="41"/>
      <c r="BL38" s="41"/>
      <c r="BM38" s="41"/>
      <c r="BN38" s="41"/>
      <c r="BO38" s="41"/>
      <c r="BP38" s="36">
        <f t="shared" si="13"/>
        <v>0</v>
      </c>
      <c r="BQ38" s="41"/>
      <c r="BR38" s="41"/>
      <c r="BS38" s="41"/>
      <c r="BT38" s="41"/>
      <c r="BU38" s="41"/>
      <c r="BV38" s="36">
        <f t="shared" si="14"/>
        <v>0</v>
      </c>
      <c r="BW38" s="41">
        <v>0.975</v>
      </c>
      <c r="BX38" s="41">
        <v>0.985</v>
      </c>
      <c r="BY38" s="41">
        <v>0.985</v>
      </c>
      <c r="BZ38" s="41">
        <v>0.985</v>
      </c>
      <c r="CA38" s="41">
        <v>1</v>
      </c>
      <c r="CB38" s="36">
        <f t="shared" si="0"/>
        <v>4.93</v>
      </c>
      <c r="CC38" s="36">
        <f t="shared" si="1"/>
        <v>4.93</v>
      </c>
      <c r="CD38" s="33"/>
      <c r="CE38" s="41"/>
      <c r="CF38" s="41"/>
      <c r="CG38" s="41"/>
      <c r="CH38" s="36">
        <f t="shared" si="15"/>
        <v>0</v>
      </c>
      <c r="CI38" s="36"/>
      <c r="CJ38" s="41"/>
      <c r="CK38" s="41"/>
      <c r="CL38" s="41"/>
      <c r="CM38" s="36">
        <f t="shared" si="16"/>
        <v>0</v>
      </c>
      <c r="CN38" s="41">
        <v>1</v>
      </c>
      <c r="CO38" s="41">
        <v>1</v>
      </c>
      <c r="CP38" s="41">
        <v>1</v>
      </c>
      <c r="CQ38" s="41">
        <v>1</v>
      </c>
      <c r="CR38" s="41">
        <v>1</v>
      </c>
      <c r="CS38" s="41">
        <v>1</v>
      </c>
      <c r="CT38" s="41"/>
      <c r="CU38" s="41"/>
      <c r="CV38" s="41"/>
      <c r="CW38" s="41"/>
      <c r="CX38" s="41"/>
      <c r="CY38" s="41"/>
      <c r="CZ38" s="41"/>
      <c r="DA38" s="41"/>
      <c r="DB38" s="41"/>
      <c r="DC38" s="41"/>
      <c r="DD38" s="41"/>
      <c r="DE38" s="36">
        <f t="shared" si="17"/>
        <v>6</v>
      </c>
      <c r="DF38" s="36">
        <f t="shared" si="2"/>
        <v>6</v>
      </c>
    </row>
    <row r="39" spans="1:110" ht="15">
      <c r="A39" s="42"/>
      <c r="B39" s="15" t="s">
        <v>42</v>
      </c>
      <c r="C39" s="86" t="s">
        <v>95</v>
      </c>
      <c r="D39" s="41"/>
      <c r="E39" s="41"/>
      <c r="F39" s="41"/>
      <c r="G39" s="41"/>
      <c r="H39" s="41"/>
      <c r="I39" s="41"/>
      <c r="J39" s="41"/>
      <c r="K39" s="41"/>
      <c r="L39" s="41">
        <v>29</v>
      </c>
      <c r="M39" s="41"/>
      <c r="N39" s="41">
        <v>2</v>
      </c>
      <c r="O39" s="36">
        <f t="shared" si="3"/>
        <v>31</v>
      </c>
      <c r="P39" s="36"/>
      <c r="Q39" s="41"/>
      <c r="R39" s="41"/>
      <c r="S39" s="41"/>
      <c r="T39" s="36">
        <f t="shared" si="4"/>
        <v>0</v>
      </c>
      <c r="U39" s="41">
        <v>9.096</v>
      </c>
      <c r="V39" s="41">
        <v>9.096</v>
      </c>
      <c r="W39" s="41">
        <v>9.19075</v>
      </c>
      <c r="X39" s="41">
        <v>9.19075</v>
      </c>
      <c r="Y39" s="41">
        <v>9.19075</v>
      </c>
      <c r="Z39" s="36">
        <f t="shared" si="5"/>
        <v>45.764250000000004</v>
      </c>
      <c r="AA39" s="36">
        <f t="shared" si="6"/>
        <v>76.76425</v>
      </c>
      <c r="AB39" s="33"/>
      <c r="AC39" s="41"/>
      <c r="AD39" s="41"/>
      <c r="AE39" s="41"/>
      <c r="AF39" s="41"/>
      <c r="AG39" s="41"/>
      <c r="AH39" s="36">
        <f t="shared" si="7"/>
        <v>0</v>
      </c>
      <c r="AI39" s="41"/>
      <c r="AJ39" s="41"/>
      <c r="AK39" s="41"/>
      <c r="AL39" s="41"/>
      <c r="AM39" s="41"/>
      <c r="AN39" s="36">
        <f t="shared" si="8"/>
        <v>0</v>
      </c>
      <c r="AO39" s="41"/>
      <c r="AP39" s="41"/>
      <c r="AQ39" s="41"/>
      <c r="AR39" s="41"/>
      <c r="AS39" s="41"/>
      <c r="AT39" s="36">
        <f t="shared" si="9"/>
        <v>0</v>
      </c>
      <c r="AU39" s="41">
        <v>9.19075</v>
      </c>
      <c r="AV39" s="41">
        <v>9.19075</v>
      </c>
      <c r="AW39" s="41">
        <v>9.238125</v>
      </c>
      <c r="AX39" s="41">
        <v>9.34649</v>
      </c>
      <c r="AY39" s="41">
        <v>9.238125</v>
      </c>
      <c r="AZ39" s="36">
        <f t="shared" si="10"/>
        <v>46.20424</v>
      </c>
      <c r="BA39" s="36">
        <f t="shared" si="11"/>
        <v>46.20424</v>
      </c>
      <c r="BB39" s="33"/>
      <c r="BC39" s="41"/>
      <c r="BD39" s="41"/>
      <c r="BE39" s="41"/>
      <c r="BF39" s="41"/>
      <c r="BG39" s="41"/>
      <c r="BH39" s="41"/>
      <c r="BI39" s="36">
        <f t="shared" si="12"/>
        <v>0</v>
      </c>
      <c r="BJ39" s="41"/>
      <c r="BK39" s="41"/>
      <c r="BL39" s="41"/>
      <c r="BM39" s="41"/>
      <c r="BN39" s="41"/>
      <c r="BO39" s="41"/>
      <c r="BP39" s="36">
        <f t="shared" si="13"/>
        <v>0</v>
      </c>
      <c r="BQ39" s="41"/>
      <c r="BR39" s="41"/>
      <c r="BS39" s="41"/>
      <c r="BT39" s="41"/>
      <c r="BU39" s="41"/>
      <c r="BV39" s="36">
        <f t="shared" si="14"/>
        <v>0</v>
      </c>
      <c r="BW39" s="41">
        <v>9.238125</v>
      </c>
      <c r="BX39" s="41">
        <v>9.332875</v>
      </c>
      <c r="BY39" s="41">
        <v>9.332875</v>
      </c>
      <c r="BZ39" s="41">
        <v>9.475</v>
      </c>
      <c r="CA39" s="41">
        <v>9.475</v>
      </c>
      <c r="CB39" s="36">
        <f t="shared" si="0"/>
        <v>46.853875</v>
      </c>
      <c r="CC39" s="36">
        <f t="shared" si="1"/>
        <v>46.853875</v>
      </c>
      <c r="CD39" s="33"/>
      <c r="CE39" s="41"/>
      <c r="CF39" s="41"/>
      <c r="CG39" s="41"/>
      <c r="CH39" s="36">
        <f t="shared" si="15"/>
        <v>0</v>
      </c>
      <c r="CI39" s="36"/>
      <c r="CJ39" s="41"/>
      <c r="CK39" s="41"/>
      <c r="CL39" s="41"/>
      <c r="CM39" s="36">
        <f t="shared" si="16"/>
        <v>0</v>
      </c>
      <c r="CN39" s="41">
        <v>9.475</v>
      </c>
      <c r="CO39" s="41">
        <v>9.475</v>
      </c>
      <c r="CP39" s="41">
        <v>9.475</v>
      </c>
      <c r="CQ39" s="41">
        <v>9.475</v>
      </c>
      <c r="CR39" s="41">
        <v>9.475</v>
      </c>
      <c r="CS39" s="41"/>
      <c r="CT39" s="41"/>
      <c r="CU39" s="41"/>
      <c r="CV39" s="41"/>
      <c r="CW39" s="41"/>
      <c r="CX39" s="41"/>
      <c r="CY39" s="41"/>
      <c r="CZ39" s="41"/>
      <c r="DA39" s="41"/>
      <c r="DB39" s="41"/>
      <c r="DC39" s="41"/>
      <c r="DD39" s="41"/>
      <c r="DE39" s="36">
        <f t="shared" si="17"/>
        <v>47.375</v>
      </c>
      <c r="DF39" s="36">
        <f t="shared" si="2"/>
        <v>47.375</v>
      </c>
    </row>
    <row r="40" spans="1:110" ht="15">
      <c r="A40" s="42"/>
      <c r="B40" s="15" t="s">
        <v>43</v>
      </c>
      <c r="C40" s="86" t="s">
        <v>97</v>
      </c>
      <c r="D40" s="41"/>
      <c r="E40" s="41">
        <v>20</v>
      </c>
      <c r="F40" s="41">
        <v>10</v>
      </c>
      <c r="G40" s="41">
        <v>20</v>
      </c>
      <c r="H40" s="41">
        <v>35</v>
      </c>
      <c r="I40" s="41">
        <v>100</v>
      </c>
      <c r="J40" s="41">
        <v>100</v>
      </c>
      <c r="K40" s="41">
        <v>100</v>
      </c>
      <c r="L40" s="41">
        <v>150</v>
      </c>
      <c r="M40" s="41">
        <v>100</v>
      </c>
      <c r="N40" s="41">
        <v>250</v>
      </c>
      <c r="O40" s="36">
        <f t="shared" si="3"/>
        <v>885</v>
      </c>
      <c r="P40" s="36"/>
      <c r="Q40" s="41"/>
      <c r="R40" s="41"/>
      <c r="S40" s="41"/>
      <c r="T40" s="36">
        <f t="shared" si="4"/>
        <v>0</v>
      </c>
      <c r="U40" s="41"/>
      <c r="V40" s="41">
        <v>17.6736</v>
      </c>
      <c r="W40" s="41">
        <v>17.6736</v>
      </c>
      <c r="X40" s="41">
        <v>17.8577</v>
      </c>
      <c r="Y40" s="41">
        <v>17.8577</v>
      </c>
      <c r="Z40" s="36">
        <f t="shared" si="5"/>
        <v>71.0626</v>
      </c>
      <c r="AA40" s="36">
        <f t="shared" si="6"/>
        <v>956.0626</v>
      </c>
      <c r="AB40" s="33"/>
      <c r="AC40" s="41">
        <v>250</v>
      </c>
      <c r="AD40" s="41">
        <v>375</v>
      </c>
      <c r="AE40" s="41">
        <v>368</v>
      </c>
      <c r="AF40" s="41">
        <v>450</v>
      </c>
      <c r="AG40" s="41">
        <v>350</v>
      </c>
      <c r="AH40" s="36">
        <f t="shared" si="7"/>
        <v>1793</v>
      </c>
      <c r="AI40" s="41"/>
      <c r="AJ40" s="41"/>
      <c r="AK40" s="41"/>
      <c r="AL40" s="41"/>
      <c r="AM40" s="41"/>
      <c r="AN40" s="36">
        <f t="shared" si="8"/>
        <v>0</v>
      </c>
      <c r="AO40" s="41"/>
      <c r="AP40" s="41"/>
      <c r="AQ40" s="41"/>
      <c r="AR40" s="41"/>
      <c r="AS40" s="41"/>
      <c r="AT40" s="36">
        <f t="shared" si="9"/>
        <v>0</v>
      </c>
      <c r="AU40" s="41">
        <v>17.8577</v>
      </c>
      <c r="AV40" s="41">
        <v>17.8577</v>
      </c>
      <c r="AW40" s="41">
        <v>17.94975</v>
      </c>
      <c r="AX40" s="41">
        <v>17.94975</v>
      </c>
      <c r="AY40" s="41">
        <v>17.94975</v>
      </c>
      <c r="AZ40" s="36">
        <f t="shared" si="10"/>
        <v>89.56465</v>
      </c>
      <c r="BA40" s="36">
        <f t="shared" si="11"/>
        <v>1882.56465</v>
      </c>
      <c r="BB40" s="33"/>
      <c r="BC40" s="41">
        <v>300</v>
      </c>
      <c r="BD40" s="41">
        <v>300</v>
      </c>
      <c r="BE40" s="41">
        <v>350</v>
      </c>
      <c r="BF40" s="41">
        <v>300</v>
      </c>
      <c r="BG40" s="41"/>
      <c r="BH40" s="41">
        <v>300</v>
      </c>
      <c r="BI40" s="36">
        <f t="shared" si="12"/>
        <v>1550</v>
      </c>
      <c r="BJ40" s="41"/>
      <c r="BK40" s="41"/>
      <c r="BL40" s="41"/>
      <c r="BM40" s="41"/>
      <c r="BN40" s="41"/>
      <c r="BO40" s="41"/>
      <c r="BP40" s="36">
        <f t="shared" si="13"/>
        <v>0</v>
      </c>
      <c r="BQ40" s="41"/>
      <c r="BR40" s="41"/>
      <c r="BS40" s="41"/>
      <c r="BT40" s="41"/>
      <c r="BU40" s="41"/>
      <c r="BV40" s="36">
        <f t="shared" si="14"/>
        <v>0</v>
      </c>
      <c r="BW40" s="41">
        <v>17.949865</v>
      </c>
      <c r="BX40" s="41">
        <v>18.13385</v>
      </c>
      <c r="BY40" s="41">
        <v>18.13385</v>
      </c>
      <c r="BZ40" s="41">
        <v>18.13385</v>
      </c>
      <c r="CA40" s="41">
        <v>18.41</v>
      </c>
      <c r="CB40" s="36">
        <f t="shared" si="0"/>
        <v>90.76141499999999</v>
      </c>
      <c r="CC40" s="36">
        <f t="shared" si="1"/>
        <v>1640.761415</v>
      </c>
      <c r="CD40" s="33"/>
      <c r="CE40" s="41"/>
      <c r="CF40" s="41"/>
      <c r="CG40" s="41"/>
      <c r="CH40" s="36">
        <f t="shared" si="15"/>
        <v>0</v>
      </c>
      <c r="CI40" s="36"/>
      <c r="CJ40" s="41"/>
      <c r="CK40" s="41"/>
      <c r="CL40" s="41"/>
      <c r="CM40" s="36">
        <f t="shared" si="16"/>
        <v>0</v>
      </c>
      <c r="CN40" s="41">
        <v>18.41</v>
      </c>
      <c r="CO40" s="41"/>
      <c r="CP40" s="41"/>
      <c r="CQ40" s="41"/>
      <c r="CR40" s="41"/>
      <c r="CS40" s="41"/>
      <c r="CT40" s="41"/>
      <c r="CU40" s="41"/>
      <c r="CV40" s="41"/>
      <c r="CW40" s="41"/>
      <c r="CX40" s="41"/>
      <c r="CY40" s="41"/>
      <c r="CZ40" s="41"/>
      <c r="DA40" s="41"/>
      <c r="DB40" s="41"/>
      <c r="DC40" s="41"/>
      <c r="DD40" s="41"/>
      <c r="DE40" s="36">
        <f t="shared" si="17"/>
        <v>18.41</v>
      </c>
      <c r="DF40" s="36">
        <f t="shared" si="2"/>
        <v>18.41</v>
      </c>
    </row>
    <row r="41" spans="1:110" ht="15">
      <c r="A41" s="42"/>
      <c r="B41" s="16" t="s">
        <v>44</v>
      </c>
      <c r="C41" s="86" t="s">
        <v>98</v>
      </c>
      <c r="D41" s="41"/>
      <c r="E41" s="41"/>
      <c r="F41" s="41"/>
      <c r="G41" s="41"/>
      <c r="H41" s="41"/>
      <c r="I41" s="41"/>
      <c r="J41" s="41"/>
      <c r="K41" s="41"/>
      <c r="L41" s="41"/>
      <c r="M41" s="41"/>
      <c r="N41" s="41"/>
      <c r="O41" s="36">
        <f t="shared" si="3"/>
        <v>0</v>
      </c>
      <c r="P41" s="36"/>
      <c r="Q41" s="41"/>
      <c r="R41" s="41"/>
      <c r="S41" s="41"/>
      <c r="T41" s="36">
        <f t="shared" si="4"/>
        <v>0</v>
      </c>
      <c r="U41" s="41"/>
      <c r="V41" s="41"/>
      <c r="W41" s="41"/>
      <c r="X41" s="41"/>
      <c r="Y41" s="41"/>
      <c r="Z41" s="36">
        <f t="shared" si="5"/>
        <v>0</v>
      </c>
      <c r="AA41" s="36">
        <f t="shared" si="6"/>
        <v>0</v>
      </c>
      <c r="AB41" s="33"/>
      <c r="AC41" s="41"/>
      <c r="AD41" s="41"/>
      <c r="AE41" s="41"/>
      <c r="AF41" s="41"/>
      <c r="AG41" s="41"/>
      <c r="AH41" s="36">
        <f t="shared" si="7"/>
        <v>0</v>
      </c>
      <c r="AI41" s="41"/>
      <c r="AJ41" s="41"/>
      <c r="AK41" s="41"/>
      <c r="AL41" s="41"/>
      <c r="AM41" s="41"/>
      <c r="AN41" s="36">
        <f t="shared" si="8"/>
        <v>0</v>
      </c>
      <c r="AO41" s="41"/>
      <c r="AP41" s="41"/>
      <c r="AQ41" s="41"/>
      <c r="AR41" s="41"/>
      <c r="AS41" s="41"/>
      <c r="AT41" s="36">
        <f t="shared" si="9"/>
        <v>0</v>
      </c>
      <c r="AU41" s="41"/>
      <c r="AV41" s="41"/>
      <c r="AW41" s="41"/>
      <c r="AX41" s="41"/>
      <c r="AY41" s="41"/>
      <c r="AZ41" s="36">
        <f t="shared" si="10"/>
        <v>0</v>
      </c>
      <c r="BA41" s="36">
        <f t="shared" si="11"/>
        <v>0</v>
      </c>
      <c r="BB41" s="33"/>
      <c r="BC41" s="41">
        <v>1.6</v>
      </c>
      <c r="BD41" s="41"/>
      <c r="BE41" s="41"/>
      <c r="BF41" s="41">
        <v>0.4</v>
      </c>
      <c r="BG41" s="41"/>
      <c r="BH41" s="41"/>
      <c r="BI41" s="36">
        <f t="shared" si="12"/>
        <v>2</v>
      </c>
      <c r="BJ41" s="41"/>
      <c r="BK41" s="41"/>
      <c r="BL41" s="41"/>
      <c r="BM41" s="41"/>
      <c r="BN41" s="41"/>
      <c r="BO41" s="41"/>
      <c r="BP41" s="36">
        <f t="shared" si="13"/>
        <v>0</v>
      </c>
      <c r="BQ41" s="41"/>
      <c r="BR41" s="41"/>
      <c r="BS41" s="41"/>
      <c r="BT41" s="41"/>
      <c r="BU41" s="41"/>
      <c r="BV41" s="36">
        <f t="shared" si="14"/>
        <v>0</v>
      </c>
      <c r="BW41" s="41"/>
      <c r="BX41" s="41"/>
      <c r="BY41" s="41"/>
      <c r="BZ41" s="41"/>
      <c r="CA41" s="41"/>
      <c r="CB41" s="36">
        <f t="shared" si="0"/>
        <v>0</v>
      </c>
      <c r="CC41" s="36">
        <f t="shared" si="1"/>
        <v>2</v>
      </c>
      <c r="CD41" s="33"/>
      <c r="CE41" s="41"/>
      <c r="CF41" s="41"/>
      <c r="CG41" s="41"/>
      <c r="CH41" s="36">
        <f t="shared" si="15"/>
        <v>0</v>
      </c>
      <c r="CI41" s="36"/>
      <c r="CJ41" s="41"/>
      <c r="CK41" s="41"/>
      <c r="CL41" s="41"/>
      <c r="CM41" s="36">
        <f t="shared" si="16"/>
        <v>0</v>
      </c>
      <c r="CN41" s="41"/>
      <c r="CO41" s="41"/>
      <c r="CP41" s="41"/>
      <c r="CQ41" s="41"/>
      <c r="CR41" s="41"/>
      <c r="CS41" s="41"/>
      <c r="CT41" s="41"/>
      <c r="CU41" s="41"/>
      <c r="CV41" s="41"/>
      <c r="CW41" s="41"/>
      <c r="CX41" s="41"/>
      <c r="CY41" s="41"/>
      <c r="CZ41" s="41"/>
      <c r="DA41" s="41"/>
      <c r="DB41" s="41"/>
      <c r="DC41" s="41"/>
      <c r="DD41" s="41"/>
      <c r="DE41" s="36">
        <f t="shared" si="17"/>
        <v>0</v>
      </c>
      <c r="DF41" s="36">
        <f t="shared" si="2"/>
        <v>0</v>
      </c>
    </row>
    <row r="42" spans="1:110" ht="15">
      <c r="A42" s="204">
        <v>6</v>
      </c>
      <c r="B42" s="205" t="s">
        <v>45</v>
      </c>
      <c r="C42" s="86" t="s">
        <v>99</v>
      </c>
      <c r="D42" s="41">
        <v>3</v>
      </c>
      <c r="E42" s="41"/>
      <c r="F42" s="41">
        <v>10.5</v>
      </c>
      <c r="G42" s="41">
        <v>3.5</v>
      </c>
      <c r="H42" s="41">
        <v>10</v>
      </c>
      <c r="I42" s="41">
        <v>3.5</v>
      </c>
      <c r="J42" s="41">
        <v>12.5</v>
      </c>
      <c r="K42" s="41">
        <v>24</v>
      </c>
      <c r="L42" s="41"/>
      <c r="M42" s="41"/>
      <c r="N42" s="41">
        <v>10.834273</v>
      </c>
      <c r="O42" s="36">
        <f t="shared" si="3"/>
        <v>77.834273</v>
      </c>
      <c r="P42" s="36"/>
      <c r="Q42" s="41"/>
      <c r="R42" s="41"/>
      <c r="S42" s="41"/>
      <c r="T42" s="36">
        <f t="shared" si="4"/>
        <v>0</v>
      </c>
      <c r="U42" s="41"/>
      <c r="V42" s="41">
        <v>9.0432</v>
      </c>
      <c r="W42" s="41">
        <v>16.8489</v>
      </c>
      <c r="X42" s="41">
        <v>25.0648</v>
      </c>
      <c r="Y42" s="41">
        <v>34.557726</v>
      </c>
      <c r="Z42" s="36">
        <f t="shared" si="5"/>
        <v>85.514626</v>
      </c>
      <c r="AA42" s="36">
        <f t="shared" si="6"/>
        <v>163.34889900000002</v>
      </c>
      <c r="AB42" s="33"/>
      <c r="AC42" s="41">
        <v>50.85</v>
      </c>
      <c r="AD42" s="41">
        <v>124.15</v>
      </c>
      <c r="AE42" s="41">
        <v>270.2195122</v>
      </c>
      <c r="AF42" s="41">
        <v>184.53134191</v>
      </c>
      <c r="AG42" s="41">
        <v>257.249146628827</v>
      </c>
      <c r="AH42" s="36">
        <f t="shared" si="7"/>
        <v>887.000000738827</v>
      </c>
      <c r="AI42" s="41">
        <v>2.15</v>
      </c>
      <c r="AJ42" s="41">
        <v>4.85</v>
      </c>
      <c r="AK42" s="41">
        <v>9.000000000000002</v>
      </c>
      <c r="AL42" s="41">
        <v>13.868658172198067</v>
      </c>
      <c r="AM42" s="41">
        <v>8.216282856905355</v>
      </c>
      <c r="AN42" s="36">
        <f t="shared" si="8"/>
        <v>38.08494102910342</v>
      </c>
      <c r="AO42" s="41"/>
      <c r="AP42" s="41"/>
      <c r="AQ42" s="41"/>
      <c r="AR42" s="41"/>
      <c r="AS42" s="41"/>
      <c r="AT42" s="36">
        <f t="shared" si="9"/>
        <v>0</v>
      </c>
      <c r="AU42" s="41">
        <v>43.943951</v>
      </c>
      <c r="AV42" s="41">
        <v>53.605328</v>
      </c>
      <c r="AW42" s="41">
        <v>63.340804</v>
      </c>
      <c r="AX42" s="41">
        <v>73.255706</v>
      </c>
      <c r="AY42" s="41">
        <v>83.594239</v>
      </c>
      <c r="AZ42" s="36">
        <f t="shared" si="10"/>
        <v>317.740028</v>
      </c>
      <c r="BA42" s="36">
        <f t="shared" si="11"/>
        <v>1242.8249697679305</v>
      </c>
      <c r="BB42" s="33"/>
      <c r="BC42" s="41">
        <v>200</v>
      </c>
      <c r="BD42" s="41">
        <v>200</v>
      </c>
      <c r="BE42" s="41">
        <v>199.66000257000005</v>
      </c>
      <c r="BF42" s="41">
        <v>200</v>
      </c>
      <c r="BG42" s="41">
        <v>200</v>
      </c>
      <c r="BH42" s="41"/>
      <c r="BI42" s="36">
        <f t="shared" si="12"/>
        <v>999.6600025700001</v>
      </c>
      <c r="BJ42" s="41"/>
      <c r="BK42" s="41"/>
      <c r="BL42" s="41"/>
      <c r="BM42" s="41"/>
      <c r="BN42" s="41"/>
      <c r="BO42" s="41"/>
      <c r="BP42" s="36">
        <f t="shared" si="13"/>
        <v>0</v>
      </c>
      <c r="BQ42" s="41"/>
      <c r="BR42" s="41"/>
      <c r="BS42" s="41"/>
      <c r="BT42" s="41"/>
      <c r="BU42" s="41"/>
      <c r="BV42" s="36">
        <f t="shared" si="14"/>
        <v>0</v>
      </c>
      <c r="BW42" s="41">
        <v>92.464903</v>
      </c>
      <c r="BX42" s="41">
        <v>101.44343704</v>
      </c>
      <c r="BY42" s="41">
        <v>110.08045991</v>
      </c>
      <c r="BZ42" s="41">
        <v>119.923775</v>
      </c>
      <c r="CA42" s="41">
        <v>130.262029</v>
      </c>
      <c r="CB42" s="36">
        <f t="shared" si="0"/>
        <v>554.17460395</v>
      </c>
      <c r="CC42" s="36">
        <f t="shared" si="1"/>
        <v>1553.83460652</v>
      </c>
      <c r="CD42" s="33"/>
      <c r="CE42" s="41"/>
      <c r="CF42" s="41"/>
      <c r="CG42" s="41"/>
      <c r="CH42" s="36">
        <f t="shared" si="15"/>
        <v>0</v>
      </c>
      <c r="CI42" s="36"/>
      <c r="CJ42" s="41"/>
      <c r="CK42" s="41"/>
      <c r="CL42" s="41"/>
      <c r="CM42" s="36">
        <f t="shared" si="16"/>
        <v>0</v>
      </c>
      <c r="CN42" s="41">
        <v>140.371884</v>
      </c>
      <c r="CO42" s="41">
        <v>127.046812</v>
      </c>
      <c r="CP42" s="41">
        <v>111.019565</v>
      </c>
      <c r="CQ42" s="41">
        <v>96.997391</v>
      </c>
      <c r="CR42" s="41">
        <v>80.870725</v>
      </c>
      <c r="CS42" s="41">
        <v>64.956812</v>
      </c>
      <c r="CT42" s="41">
        <v>13.547101</v>
      </c>
      <c r="CU42" s="41">
        <v>11.108696</v>
      </c>
      <c r="CV42" s="41">
        <v>8.800724</v>
      </c>
      <c r="CW42" s="41"/>
      <c r="CX42" s="41"/>
      <c r="CY42" s="41"/>
      <c r="CZ42" s="41"/>
      <c r="DA42" s="41"/>
      <c r="DB42" s="41"/>
      <c r="DC42" s="41"/>
      <c r="DD42" s="41"/>
      <c r="DE42" s="36">
        <f t="shared" si="17"/>
        <v>654.71971</v>
      </c>
      <c r="DF42" s="36">
        <f t="shared" si="2"/>
        <v>654.71971</v>
      </c>
    </row>
    <row r="43" spans="1:110" ht="15">
      <c r="A43" s="204"/>
      <c r="B43" s="206"/>
      <c r="C43" s="86" t="s">
        <v>92</v>
      </c>
      <c r="D43" s="41"/>
      <c r="E43" s="41"/>
      <c r="F43" s="41"/>
      <c r="G43" s="41"/>
      <c r="H43" s="41"/>
      <c r="I43" s="41"/>
      <c r="J43" s="41"/>
      <c r="K43" s="41"/>
      <c r="L43" s="41"/>
      <c r="M43" s="41"/>
      <c r="N43" s="41"/>
      <c r="O43" s="36">
        <f>SUM(D43:N43)</f>
        <v>0</v>
      </c>
      <c r="P43" s="36"/>
      <c r="Q43" s="41"/>
      <c r="R43" s="41"/>
      <c r="S43" s="41">
        <v>22.204536</v>
      </c>
      <c r="T43" s="36">
        <f>SUM(Q43:S43)</f>
        <v>22.204536</v>
      </c>
      <c r="U43" s="41"/>
      <c r="V43" s="41"/>
      <c r="W43" s="41"/>
      <c r="X43" s="41"/>
      <c r="Y43" s="41"/>
      <c r="Z43" s="36">
        <f>SUM(U43:Y43)</f>
        <v>0</v>
      </c>
      <c r="AA43" s="36">
        <f>SUM(O43,P43,T43,Z43)</f>
        <v>22.204536</v>
      </c>
      <c r="AB43" s="33"/>
      <c r="AC43" s="41"/>
      <c r="AD43" s="41"/>
      <c r="AE43" s="41"/>
      <c r="AF43" s="41"/>
      <c r="AG43" s="41"/>
      <c r="AH43" s="36">
        <f>SUM(AC43:AG43)</f>
        <v>0</v>
      </c>
      <c r="AI43" s="41"/>
      <c r="AJ43" s="41"/>
      <c r="AK43" s="41"/>
      <c r="AL43" s="41"/>
      <c r="AM43" s="41"/>
      <c r="AN43" s="36">
        <f>SUM(AI43:AM43)</f>
        <v>0</v>
      </c>
      <c r="AO43" s="41">
        <v>52.913244</v>
      </c>
      <c r="AP43" s="41">
        <v>18.216094</v>
      </c>
      <c r="AQ43" s="41">
        <v>65.530781</v>
      </c>
      <c r="AR43" s="41">
        <v>119.421025</v>
      </c>
      <c r="AS43" s="41">
        <v>60.768</v>
      </c>
      <c r="AT43" s="36">
        <f>SUM(AO43:AS43)</f>
        <v>316.849144</v>
      </c>
      <c r="AU43" s="41"/>
      <c r="AV43" s="41"/>
      <c r="AW43" s="41"/>
      <c r="AX43" s="41"/>
      <c r="AY43" s="41"/>
      <c r="AZ43" s="36">
        <f>SUM(AU43:AY43)</f>
        <v>0</v>
      </c>
      <c r="BA43" s="36">
        <f>SUM(AH43,AN43,AT43,AZ43)</f>
        <v>316.849144</v>
      </c>
      <c r="BB43" s="33"/>
      <c r="BC43" s="41"/>
      <c r="BD43" s="41"/>
      <c r="BE43" s="41"/>
      <c r="BF43" s="41"/>
      <c r="BG43" s="41"/>
      <c r="BH43" s="41"/>
      <c r="BI43" s="36">
        <f>SUM(BC43:BH43)</f>
        <v>0</v>
      </c>
      <c r="BJ43" s="41"/>
      <c r="BK43" s="41"/>
      <c r="BL43" s="41"/>
      <c r="BM43" s="41"/>
      <c r="BN43" s="41"/>
      <c r="BO43" s="41"/>
      <c r="BP43" s="36">
        <f>SUM(BJ43:BO43)</f>
        <v>0</v>
      </c>
      <c r="BQ43" s="41">
        <v>37.7664</v>
      </c>
      <c r="BR43" s="41">
        <v>44.8384</v>
      </c>
      <c r="BS43" s="41">
        <v>0</v>
      </c>
      <c r="BT43" s="41">
        <v>32.992</v>
      </c>
      <c r="BU43" s="41">
        <v>30.349520000000098</v>
      </c>
      <c r="BV43" s="36">
        <f>SUM(BQ43:BU43)</f>
        <v>145.9463200000001</v>
      </c>
      <c r="BW43" s="41"/>
      <c r="BX43" s="41"/>
      <c r="BY43" s="41"/>
      <c r="BZ43" s="41"/>
      <c r="CA43" s="41"/>
      <c r="CB43" s="36">
        <f t="shared" si="0"/>
        <v>0</v>
      </c>
      <c r="CC43" s="36">
        <f t="shared" si="1"/>
        <v>145.9463200000001</v>
      </c>
      <c r="CD43" s="33"/>
      <c r="CE43" s="41"/>
      <c r="CF43" s="41"/>
      <c r="CG43" s="41"/>
      <c r="CH43" s="36">
        <f t="shared" si="15"/>
        <v>0</v>
      </c>
      <c r="CI43" s="36"/>
      <c r="CJ43" s="41">
        <v>0</v>
      </c>
      <c r="CK43" s="41">
        <v>0</v>
      </c>
      <c r="CL43" s="41">
        <v>0</v>
      </c>
      <c r="CM43" s="36">
        <f t="shared" si="16"/>
        <v>0</v>
      </c>
      <c r="CN43" s="41"/>
      <c r="CO43" s="41"/>
      <c r="CP43" s="41"/>
      <c r="CQ43" s="41"/>
      <c r="CR43" s="41"/>
      <c r="CS43" s="41"/>
      <c r="CT43" s="41"/>
      <c r="CU43" s="41"/>
      <c r="CV43" s="41"/>
      <c r="CW43" s="41"/>
      <c r="CX43" s="41"/>
      <c r="CY43" s="41"/>
      <c r="CZ43" s="41"/>
      <c r="DA43" s="41"/>
      <c r="DB43" s="41"/>
      <c r="DC43" s="41"/>
      <c r="DD43" s="41"/>
      <c r="DE43" s="36">
        <f t="shared" si="17"/>
        <v>0</v>
      </c>
      <c r="DF43" s="36">
        <f t="shared" si="2"/>
        <v>0</v>
      </c>
    </row>
    <row r="44" spans="1:110" ht="15">
      <c r="A44" s="42">
        <v>7</v>
      </c>
      <c r="B44" s="16" t="s">
        <v>46</v>
      </c>
      <c r="C44" s="86" t="s">
        <v>92</v>
      </c>
      <c r="D44" s="41"/>
      <c r="E44" s="41">
        <v>48.092</v>
      </c>
      <c r="F44" s="41">
        <v>53</v>
      </c>
      <c r="G44" s="41">
        <v>58</v>
      </c>
      <c r="H44" s="41">
        <v>59.64</v>
      </c>
      <c r="I44" s="41">
        <v>64.48</v>
      </c>
      <c r="J44" s="41">
        <v>69.3</v>
      </c>
      <c r="K44" s="41">
        <v>69.3</v>
      </c>
      <c r="L44" s="41">
        <v>71.913</v>
      </c>
      <c r="M44" s="41">
        <v>75</v>
      </c>
      <c r="N44" s="41">
        <v>78</v>
      </c>
      <c r="O44" s="36">
        <f t="shared" si="3"/>
        <v>646.725</v>
      </c>
      <c r="P44" s="36"/>
      <c r="Q44" s="41"/>
      <c r="R44" s="41"/>
      <c r="S44" s="41"/>
      <c r="T44" s="36">
        <f t="shared" si="4"/>
        <v>0</v>
      </c>
      <c r="U44" s="41"/>
      <c r="V44" s="41"/>
      <c r="W44" s="41"/>
      <c r="X44" s="41"/>
      <c r="Y44" s="41"/>
      <c r="Z44" s="36">
        <f t="shared" si="5"/>
        <v>0</v>
      </c>
      <c r="AA44" s="36">
        <f t="shared" si="6"/>
        <v>646.725</v>
      </c>
      <c r="AB44" s="33"/>
      <c r="AC44" s="41">
        <v>89.82</v>
      </c>
      <c r="AD44" s="41">
        <v>130</v>
      </c>
      <c r="AE44" s="41">
        <v>137.978655</v>
      </c>
      <c r="AF44" s="41">
        <v>175</v>
      </c>
      <c r="AG44" s="41">
        <v>200</v>
      </c>
      <c r="AH44" s="36">
        <f t="shared" si="7"/>
        <v>732.798655</v>
      </c>
      <c r="AI44" s="41"/>
      <c r="AJ44" s="41"/>
      <c r="AK44" s="41"/>
      <c r="AL44" s="41"/>
      <c r="AM44" s="41"/>
      <c r="AN44" s="36">
        <f t="shared" si="8"/>
        <v>0</v>
      </c>
      <c r="AO44" s="41"/>
      <c r="AP44" s="41"/>
      <c r="AQ44" s="41"/>
      <c r="AR44" s="41"/>
      <c r="AS44" s="41"/>
      <c r="AT44" s="36">
        <f t="shared" si="9"/>
        <v>0</v>
      </c>
      <c r="AU44" s="41"/>
      <c r="AV44" s="41"/>
      <c r="AW44" s="41"/>
      <c r="AX44" s="41"/>
      <c r="AY44" s="41"/>
      <c r="AZ44" s="36">
        <f t="shared" si="10"/>
        <v>0</v>
      </c>
      <c r="BA44" s="36">
        <f t="shared" si="11"/>
        <v>732.798655</v>
      </c>
      <c r="BB44" s="33"/>
      <c r="BC44" s="41">
        <v>235</v>
      </c>
      <c r="BD44" s="41">
        <v>275</v>
      </c>
      <c r="BE44" s="41">
        <v>290</v>
      </c>
      <c r="BF44" s="41">
        <v>290</v>
      </c>
      <c r="BG44" s="41"/>
      <c r="BH44" s="41"/>
      <c r="BI44" s="36">
        <f t="shared" si="12"/>
        <v>1090</v>
      </c>
      <c r="BJ44" s="41"/>
      <c r="BK44" s="41"/>
      <c r="BL44" s="41"/>
      <c r="BM44" s="41"/>
      <c r="BN44" s="41"/>
      <c r="BO44" s="41"/>
      <c r="BP44" s="36">
        <f t="shared" si="13"/>
        <v>0</v>
      </c>
      <c r="BQ44" s="41"/>
      <c r="BR44" s="41"/>
      <c r="BS44" s="41"/>
      <c r="BT44" s="41"/>
      <c r="BU44" s="41"/>
      <c r="BV44" s="36">
        <f t="shared" si="14"/>
        <v>0</v>
      </c>
      <c r="BW44" s="41"/>
      <c r="BX44" s="41"/>
      <c r="BY44" s="41"/>
      <c r="BZ44" s="41"/>
      <c r="CA44" s="41"/>
      <c r="CB44" s="36">
        <f t="shared" si="0"/>
        <v>0</v>
      </c>
      <c r="CC44" s="36">
        <f t="shared" si="1"/>
        <v>1090</v>
      </c>
      <c r="CD44" s="33"/>
      <c r="CE44" s="41"/>
      <c r="CF44" s="41"/>
      <c r="CG44" s="41"/>
      <c r="CH44" s="36">
        <f t="shared" si="15"/>
        <v>0</v>
      </c>
      <c r="CI44" s="36"/>
      <c r="CJ44" s="41"/>
      <c r="CK44" s="41"/>
      <c r="CL44" s="41"/>
      <c r="CM44" s="36">
        <f t="shared" si="16"/>
        <v>0</v>
      </c>
      <c r="CN44" s="41"/>
      <c r="CO44" s="41"/>
      <c r="CP44" s="41"/>
      <c r="CQ44" s="41"/>
      <c r="CR44" s="41"/>
      <c r="CS44" s="41"/>
      <c r="CT44" s="41"/>
      <c r="CU44" s="41"/>
      <c r="CV44" s="41"/>
      <c r="CW44" s="41"/>
      <c r="CX44" s="41"/>
      <c r="CY44" s="41"/>
      <c r="CZ44" s="41"/>
      <c r="DA44" s="41"/>
      <c r="DB44" s="41"/>
      <c r="DC44" s="41"/>
      <c r="DD44" s="41"/>
      <c r="DE44" s="36">
        <f t="shared" si="17"/>
        <v>0</v>
      </c>
      <c r="DF44" s="36">
        <f t="shared" si="2"/>
        <v>0</v>
      </c>
    </row>
    <row r="45" spans="1:110" ht="19.5" customHeight="1">
      <c r="A45" s="32"/>
      <c r="AA45" s="87"/>
      <c r="BA45" s="87"/>
      <c r="CC45" s="87"/>
      <c r="DF45" s="87"/>
    </row>
    <row r="46" spans="1:110" ht="29.25" customHeight="1">
      <c r="A46" s="42">
        <v>8</v>
      </c>
      <c r="B46" s="14" t="s">
        <v>48</v>
      </c>
      <c r="C46" s="86"/>
      <c r="D46" s="39"/>
      <c r="E46" s="39"/>
      <c r="F46" s="39"/>
      <c r="G46" s="39"/>
      <c r="H46" s="39"/>
      <c r="I46" s="39"/>
      <c r="J46" s="39"/>
      <c r="K46" s="39"/>
      <c r="L46" s="39"/>
      <c r="M46" s="39"/>
      <c r="N46" s="39"/>
      <c r="O46" s="34"/>
      <c r="P46" s="34"/>
      <c r="Q46" s="39"/>
      <c r="R46" s="39"/>
      <c r="S46" s="39"/>
      <c r="T46" s="34"/>
      <c r="U46" s="39"/>
      <c r="V46" s="39"/>
      <c r="W46" s="39"/>
      <c r="X46" s="39"/>
      <c r="Y46" s="39"/>
      <c r="Z46" s="34"/>
      <c r="AA46" s="34"/>
      <c r="AB46" s="35"/>
      <c r="AC46" s="39"/>
      <c r="AD46" s="39"/>
      <c r="AE46" s="39"/>
      <c r="AF46" s="39"/>
      <c r="AG46" s="39"/>
      <c r="AH46" s="34"/>
      <c r="AI46" s="39"/>
      <c r="AJ46" s="39"/>
      <c r="AK46" s="39"/>
      <c r="AL46" s="39"/>
      <c r="AM46" s="39"/>
      <c r="AN46" s="34"/>
      <c r="AO46" s="39"/>
      <c r="AP46" s="39"/>
      <c r="AQ46" s="39"/>
      <c r="AR46" s="39"/>
      <c r="AS46" s="39"/>
      <c r="AT46" s="34"/>
      <c r="AU46" s="39"/>
      <c r="AV46" s="39"/>
      <c r="AW46" s="39"/>
      <c r="AX46" s="39"/>
      <c r="AY46" s="39"/>
      <c r="AZ46" s="34"/>
      <c r="BA46" s="34"/>
      <c r="BB46" s="35"/>
      <c r="BC46" s="39"/>
      <c r="BD46" s="39"/>
      <c r="BE46" s="39"/>
      <c r="BF46" s="39"/>
      <c r="BG46" s="39"/>
      <c r="BH46" s="39"/>
      <c r="BI46" s="34"/>
      <c r="BJ46" s="39"/>
      <c r="BK46" s="39"/>
      <c r="BL46" s="39"/>
      <c r="BM46" s="39"/>
      <c r="BN46" s="39"/>
      <c r="BO46" s="39"/>
      <c r="BP46" s="34"/>
      <c r="BQ46" s="39"/>
      <c r="BR46" s="39"/>
      <c r="BS46" s="39"/>
      <c r="BT46" s="39"/>
      <c r="BU46" s="39"/>
      <c r="BV46" s="34"/>
      <c r="BW46" s="39"/>
      <c r="BX46" s="39"/>
      <c r="BY46" s="39"/>
      <c r="BZ46" s="39"/>
      <c r="CA46" s="39"/>
      <c r="CB46" s="34"/>
      <c r="CC46" s="34"/>
      <c r="CD46" s="35"/>
      <c r="CE46" s="39"/>
      <c r="CF46" s="39"/>
      <c r="CG46" s="39"/>
      <c r="CH46" s="34"/>
      <c r="CI46" s="34"/>
      <c r="CJ46" s="39"/>
      <c r="CK46" s="39"/>
      <c r="CL46" s="39"/>
      <c r="CM46" s="34"/>
      <c r="CN46" s="39"/>
      <c r="CO46" s="39"/>
      <c r="CP46" s="39"/>
      <c r="CQ46" s="39"/>
      <c r="CR46" s="39"/>
      <c r="CS46" s="39"/>
      <c r="CT46" s="39"/>
      <c r="CU46" s="39"/>
      <c r="CV46" s="39"/>
      <c r="CW46" s="39"/>
      <c r="CX46" s="39"/>
      <c r="CY46" s="39"/>
      <c r="CZ46" s="39"/>
      <c r="DA46" s="39"/>
      <c r="DB46" s="39"/>
      <c r="DC46" s="39"/>
      <c r="DD46" s="39"/>
      <c r="DE46" s="34"/>
      <c r="DF46" s="34"/>
    </row>
    <row r="47" spans="1:110" ht="15">
      <c r="A47" s="42"/>
      <c r="B47" s="15" t="s">
        <v>49</v>
      </c>
      <c r="C47" s="86" t="s">
        <v>92</v>
      </c>
      <c r="D47" s="41"/>
      <c r="E47" s="41"/>
      <c r="F47" s="41"/>
      <c r="G47" s="41"/>
      <c r="H47" s="41"/>
      <c r="I47" s="41"/>
      <c r="J47" s="41"/>
      <c r="K47" s="41"/>
      <c r="L47" s="41"/>
      <c r="M47" s="41"/>
      <c r="N47" s="41"/>
      <c r="O47" s="36">
        <f>SUM(D47:N47)</f>
        <v>0</v>
      </c>
      <c r="P47" s="36"/>
      <c r="Q47" s="41"/>
      <c r="R47" s="41"/>
      <c r="S47" s="41"/>
      <c r="T47" s="36">
        <f>SUM(Q47:S47)</f>
        <v>0</v>
      </c>
      <c r="U47" s="41"/>
      <c r="V47" s="41"/>
      <c r="W47" s="41"/>
      <c r="X47" s="41"/>
      <c r="Y47" s="41"/>
      <c r="Z47" s="36">
        <f>SUM(U47:Y47)</f>
        <v>0</v>
      </c>
      <c r="AA47" s="36">
        <f>SUM(O47,P47,T47,Z47)</f>
        <v>0</v>
      </c>
      <c r="AB47" s="35"/>
      <c r="AC47" s="41"/>
      <c r="AD47" s="41"/>
      <c r="AE47" s="41"/>
      <c r="AF47" s="41"/>
      <c r="AG47" s="41"/>
      <c r="AH47" s="36">
        <f>SUM(AC47:AG47)</f>
        <v>0</v>
      </c>
      <c r="AI47" s="41"/>
      <c r="AJ47" s="41"/>
      <c r="AK47" s="41"/>
      <c r="AL47" s="41"/>
      <c r="AM47" s="41"/>
      <c r="AN47" s="36">
        <f>SUM(AI47:AM47)</f>
        <v>0</v>
      </c>
      <c r="AO47" s="41"/>
      <c r="AP47" s="41"/>
      <c r="AQ47" s="41"/>
      <c r="AR47" s="41"/>
      <c r="AS47" s="41"/>
      <c r="AT47" s="36">
        <f>SUM(AO47:AS47)</f>
        <v>0</v>
      </c>
      <c r="AU47" s="41"/>
      <c r="AV47" s="41"/>
      <c r="AW47" s="41"/>
      <c r="AX47" s="41"/>
      <c r="AY47" s="41"/>
      <c r="AZ47" s="36">
        <f>SUM(AU47:AY47)</f>
        <v>0</v>
      </c>
      <c r="BA47" s="36">
        <f>SUM(AH47,AN47,AT47,AZ47)</f>
        <v>0</v>
      </c>
      <c r="BB47" s="35"/>
      <c r="BC47" s="41">
        <v>0.2012</v>
      </c>
      <c r="BD47" s="41">
        <v>0.2012</v>
      </c>
      <c r="BE47" s="41">
        <v>0.2012</v>
      </c>
      <c r="BF47" s="41">
        <v>0.2012</v>
      </c>
      <c r="BG47" s="41">
        <v>0.2012</v>
      </c>
      <c r="BH47" s="41"/>
      <c r="BI47" s="36">
        <f>SUM(BC47:BH47)</f>
        <v>1.006</v>
      </c>
      <c r="BJ47" s="41"/>
      <c r="BK47" s="41"/>
      <c r="BL47" s="41"/>
      <c r="BM47" s="41"/>
      <c r="BN47" s="41"/>
      <c r="BO47" s="41"/>
      <c r="BP47" s="36">
        <f>SUM(BJ47:BO47)</f>
        <v>0</v>
      </c>
      <c r="BQ47" s="41"/>
      <c r="BR47" s="41"/>
      <c r="BS47" s="41"/>
      <c r="BT47" s="41"/>
      <c r="BU47" s="41"/>
      <c r="BV47" s="36">
        <f>SUM(BQ47:BU47)</f>
        <v>0</v>
      </c>
      <c r="BW47" s="41"/>
      <c r="BX47" s="41"/>
      <c r="BY47" s="41"/>
      <c r="BZ47" s="41"/>
      <c r="CA47" s="41"/>
      <c r="CB47" s="36">
        <f aca="true" t="shared" si="18" ref="CB47:CB71">SUM(BW47:CA47)</f>
        <v>0</v>
      </c>
      <c r="CC47" s="36">
        <f aca="true" t="shared" si="19" ref="CC47:CC71">SUM(BI47,BP47,BV47,CB47)</f>
        <v>1.006</v>
      </c>
      <c r="CD47" s="35"/>
      <c r="CE47" s="41"/>
      <c r="CF47" s="41"/>
      <c r="CG47" s="41"/>
      <c r="CH47" s="36">
        <f aca="true" t="shared" si="20" ref="CH47:CH71">SUM(CE47:CG47)</f>
        <v>0</v>
      </c>
      <c r="CI47" s="36"/>
      <c r="CJ47" s="41"/>
      <c r="CK47" s="41"/>
      <c r="CL47" s="41"/>
      <c r="CM47" s="36">
        <f aca="true" t="shared" si="21" ref="CM47:CM71">SUM(CJ47:CL47)</f>
        <v>0</v>
      </c>
      <c r="CN47" s="41"/>
      <c r="CO47" s="41"/>
      <c r="CP47" s="41"/>
      <c r="CQ47" s="41"/>
      <c r="CR47" s="41"/>
      <c r="CS47" s="41"/>
      <c r="CT47" s="41"/>
      <c r="CU47" s="41"/>
      <c r="CV47" s="41"/>
      <c r="CW47" s="41"/>
      <c r="CX47" s="41"/>
      <c r="CY47" s="41"/>
      <c r="CZ47" s="41"/>
      <c r="DA47" s="41"/>
      <c r="DB47" s="41"/>
      <c r="DC47" s="41"/>
      <c r="DD47" s="41"/>
      <c r="DE47" s="36">
        <f aca="true" t="shared" si="22" ref="DE47:DE71">SUM(CN47:DD47)</f>
        <v>0</v>
      </c>
      <c r="DF47" s="36">
        <f aca="true" t="shared" si="23" ref="DF47:DF71">SUM(CH47,CI47,CM47,DE47)</f>
        <v>0</v>
      </c>
    </row>
    <row r="48" spans="1:110" ht="15.75" customHeight="1">
      <c r="A48" s="42">
        <v>9</v>
      </c>
      <c r="B48" s="15" t="s">
        <v>50</v>
      </c>
      <c r="C48" s="86" t="s">
        <v>92</v>
      </c>
      <c r="D48" s="41">
        <v>325</v>
      </c>
      <c r="E48" s="41">
        <v>425</v>
      </c>
      <c r="F48" s="41"/>
      <c r="G48" s="41">
        <v>3.5</v>
      </c>
      <c r="H48" s="41">
        <v>5</v>
      </c>
      <c r="I48" s="41">
        <v>154.338</v>
      </c>
      <c r="J48" s="41"/>
      <c r="K48" s="41">
        <v>75</v>
      </c>
      <c r="L48" s="41">
        <v>75</v>
      </c>
      <c r="M48" s="41">
        <v>75</v>
      </c>
      <c r="N48" s="41">
        <v>75</v>
      </c>
      <c r="O48" s="36">
        <f>SUM(D48:N48)</f>
        <v>1212.838</v>
      </c>
      <c r="P48" s="36"/>
      <c r="Q48" s="41"/>
      <c r="R48" s="41">
        <v>10</v>
      </c>
      <c r="S48" s="41">
        <v>10</v>
      </c>
      <c r="T48" s="36">
        <f>SUM(Q48:S48)</f>
        <v>20</v>
      </c>
      <c r="U48" s="41"/>
      <c r="V48" s="41"/>
      <c r="W48" s="41"/>
      <c r="X48" s="41"/>
      <c r="Y48" s="41"/>
      <c r="Z48" s="36">
        <f>SUM(U48:Y48)</f>
        <v>0</v>
      </c>
      <c r="AA48" s="36">
        <f>SUM(O48,P48,T48,Z48)</f>
        <v>1232.838</v>
      </c>
      <c r="AB48" s="35"/>
      <c r="AC48" s="41">
        <v>214.1</v>
      </c>
      <c r="AD48" s="41">
        <v>268.8</v>
      </c>
      <c r="AE48" s="41">
        <v>283.1</v>
      </c>
      <c r="AF48" s="41">
        <v>225.6</v>
      </c>
      <c r="AG48" s="41">
        <v>245</v>
      </c>
      <c r="AH48" s="36">
        <f>SUM(AC48:AG48)</f>
        <v>1236.6</v>
      </c>
      <c r="AI48" s="41">
        <v>3.137866</v>
      </c>
      <c r="AJ48" s="41">
        <v>8.474612</v>
      </c>
      <c r="AK48" s="41">
        <v>15.00589612</v>
      </c>
      <c r="AL48" s="41">
        <v>8.75716755</v>
      </c>
      <c r="AM48" s="41">
        <v>14.62445823</v>
      </c>
      <c r="AN48" s="36">
        <f>SUM(AI48:AM48)</f>
        <v>49.9999999</v>
      </c>
      <c r="AO48" s="41">
        <v>10</v>
      </c>
      <c r="AP48" s="41">
        <v>10</v>
      </c>
      <c r="AQ48" s="41">
        <v>10</v>
      </c>
      <c r="AR48" s="41">
        <v>0</v>
      </c>
      <c r="AS48" s="41">
        <v>0</v>
      </c>
      <c r="AT48" s="36">
        <f>SUM(AO48:AS48)</f>
        <v>30</v>
      </c>
      <c r="AU48" s="41"/>
      <c r="AV48" s="41"/>
      <c r="AW48" s="41"/>
      <c r="AX48" s="41"/>
      <c r="AY48" s="41"/>
      <c r="AZ48" s="36">
        <f>SUM(AU48:AY48)</f>
        <v>0</v>
      </c>
      <c r="BA48" s="36">
        <f>SUM(AH48,AN48,AT48,AZ48)</f>
        <v>1316.5999998999998</v>
      </c>
      <c r="BB48" s="35"/>
      <c r="BC48" s="41">
        <v>260</v>
      </c>
      <c r="BD48" s="41">
        <v>300</v>
      </c>
      <c r="BE48" s="41">
        <v>325</v>
      </c>
      <c r="BF48" s="41">
        <v>300</v>
      </c>
      <c r="BG48" s="41">
        <v>290</v>
      </c>
      <c r="BH48" s="41">
        <v>0</v>
      </c>
      <c r="BI48" s="36">
        <f>SUM(BC48:BH48)</f>
        <v>1475</v>
      </c>
      <c r="BJ48" s="41">
        <v>20.000000000000004</v>
      </c>
      <c r="BK48" s="41">
        <v>20.00000000000001</v>
      </c>
      <c r="BL48" s="41">
        <v>14.999999999999996</v>
      </c>
      <c r="BM48" s="41">
        <v>15</v>
      </c>
      <c r="BN48" s="41">
        <v>5</v>
      </c>
      <c r="BO48" s="41"/>
      <c r="BP48" s="36">
        <f>SUM(BJ48:BO48)</f>
        <v>75.00000000000001</v>
      </c>
      <c r="BQ48" s="41">
        <v>0</v>
      </c>
      <c r="BR48" s="41">
        <v>0</v>
      </c>
      <c r="BS48" s="41">
        <v>0</v>
      </c>
      <c r="BT48" s="41">
        <v>0</v>
      </c>
      <c r="BU48" s="41">
        <v>0</v>
      </c>
      <c r="BV48" s="36">
        <f>SUM(BQ48:BU48)</f>
        <v>0</v>
      </c>
      <c r="BW48" s="41"/>
      <c r="BX48" s="41"/>
      <c r="BY48" s="41"/>
      <c r="BZ48" s="41"/>
      <c r="CA48" s="41"/>
      <c r="CB48" s="36">
        <f t="shared" si="18"/>
        <v>0</v>
      </c>
      <c r="CC48" s="36">
        <f t="shared" si="19"/>
        <v>1550</v>
      </c>
      <c r="CD48" s="35"/>
      <c r="CE48" s="41"/>
      <c r="CF48" s="41"/>
      <c r="CG48" s="41"/>
      <c r="CH48" s="36">
        <f t="shared" si="20"/>
        <v>0</v>
      </c>
      <c r="CI48" s="36"/>
      <c r="CJ48" s="41">
        <v>0</v>
      </c>
      <c r="CK48" s="41">
        <v>0</v>
      </c>
      <c r="CL48" s="41">
        <v>0</v>
      </c>
      <c r="CM48" s="36">
        <f t="shared" si="21"/>
        <v>0</v>
      </c>
      <c r="CN48" s="41"/>
      <c r="CO48" s="41"/>
      <c r="CP48" s="41"/>
      <c r="CQ48" s="41"/>
      <c r="CR48" s="41"/>
      <c r="CS48" s="41"/>
      <c r="CT48" s="41"/>
      <c r="CU48" s="41"/>
      <c r="CV48" s="41"/>
      <c r="CW48" s="41"/>
      <c r="CX48" s="41"/>
      <c r="CY48" s="41"/>
      <c r="CZ48" s="41"/>
      <c r="DA48" s="41"/>
      <c r="DB48" s="41"/>
      <c r="DC48" s="41"/>
      <c r="DD48" s="41"/>
      <c r="DE48" s="36">
        <f t="shared" si="22"/>
        <v>0</v>
      </c>
      <c r="DF48" s="36">
        <f t="shared" si="23"/>
        <v>0</v>
      </c>
    </row>
    <row r="49" spans="1:110" ht="31.5" customHeight="1">
      <c r="A49" s="42"/>
      <c r="B49" s="15" t="s">
        <v>51</v>
      </c>
      <c r="C49" s="86" t="s">
        <v>92</v>
      </c>
      <c r="D49" s="41"/>
      <c r="E49" s="41"/>
      <c r="F49" s="41"/>
      <c r="G49" s="41"/>
      <c r="H49" s="41"/>
      <c r="I49" s="41"/>
      <c r="J49" s="41"/>
      <c r="K49" s="41"/>
      <c r="L49" s="41"/>
      <c r="M49" s="41"/>
      <c r="N49" s="41"/>
      <c r="O49" s="36">
        <f>SUM(D49:N49)</f>
        <v>0</v>
      </c>
      <c r="P49" s="36"/>
      <c r="Q49" s="41"/>
      <c r="R49" s="41"/>
      <c r="S49" s="41"/>
      <c r="T49" s="36">
        <f>SUM(Q49:S49)</f>
        <v>0</v>
      </c>
      <c r="U49" s="41"/>
      <c r="V49" s="41"/>
      <c r="W49" s="41"/>
      <c r="X49" s="41"/>
      <c r="Y49" s="41"/>
      <c r="Z49" s="36">
        <f>SUM(U49:Y49)</f>
        <v>0</v>
      </c>
      <c r="AA49" s="36">
        <f>SUM(O49,P49,T49,Z49)</f>
        <v>0</v>
      </c>
      <c r="AB49" s="35"/>
      <c r="AC49" s="41">
        <v>14.077607</v>
      </c>
      <c r="AD49" s="41">
        <v>8.825486</v>
      </c>
      <c r="AE49" s="41">
        <v>10.096907</v>
      </c>
      <c r="AF49" s="41"/>
      <c r="AG49" s="41"/>
      <c r="AH49" s="36">
        <f>SUM(AC49:AG49)</f>
        <v>33</v>
      </c>
      <c r="AI49" s="41"/>
      <c r="AJ49" s="41"/>
      <c r="AK49" s="41"/>
      <c r="AL49" s="41"/>
      <c r="AM49" s="41"/>
      <c r="AN49" s="36">
        <f>SUM(AI49:AM49)</f>
        <v>0</v>
      </c>
      <c r="AO49" s="41"/>
      <c r="AP49" s="41"/>
      <c r="AQ49" s="41"/>
      <c r="AR49" s="41"/>
      <c r="AS49" s="41"/>
      <c r="AT49" s="36">
        <f>SUM(AO49:AS49)</f>
        <v>0</v>
      </c>
      <c r="AU49" s="41"/>
      <c r="AV49" s="41"/>
      <c r="AW49" s="41"/>
      <c r="AX49" s="41"/>
      <c r="AY49" s="41"/>
      <c r="AZ49" s="36">
        <f>SUM(AU49:AY49)</f>
        <v>0</v>
      </c>
      <c r="BA49" s="36">
        <f>SUM(AH49,AN49,AT49,AZ49)</f>
        <v>33</v>
      </c>
      <c r="BB49" s="35"/>
      <c r="BC49" s="41"/>
      <c r="BD49" s="41"/>
      <c r="BE49" s="41"/>
      <c r="BF49" s="41"/>
      <c r="BG49" s="41"/>
      <c r="BH49" s="41">
        <v>5</v>
      </c>
      <c r="BI49" s="36">
        <f>SUM(BC49:BH49)</f>
        <v>5</v>
      </c>
      <c r="BJ49" s="41"/>
      <c r="BK49" s="41"/>
      <c r="BL49" s="41"/>
      <c r="BM49" s="41"/>
      <c r="BN49" s="41"/>
      <c r="BO49" s="41"/>
      <c r="BP49" s="36">
        <f>SUM(BJ49:BO49)</f>
        <v>0</v>
      </c>
      <c r="BQ49" s="41"/>
      <c r="BR49" s="41"/>
      <c r="BS49" s="41"/>
      <c r="BT49" s="41"/>
      <c r="BU49" s="41"/>
      <c r="BV49" s="36">
        <f>SUM(BQ49:BU49)</f>
        <v>0</v>
      </c>
      <c r="BW49" s="41"/>
      <c r="BX49" s="41"/>
      <c r="BY49" s="41"/>
      <c r="BZ49" s="41"/>
      <c r="CA49" s="41"/>
      <c r="CB49" s="36">
        <f t="shared" si="18"/>
        <v>0</v>
      </c>
      <c r="CC49" s="36">
        <f t="shared" si="19"/>
        <v>5</v>
      </c>
      <c r="CD49" s="35"/>
      <c r="CE49" s="41"/>
      <c r="CF49" s="41"/>
      <c r="CG49" s="41"/>
      <c r="CH49" s="36">
        <f t="shared" si="20"/>
        <v>0</v>
      </c>
      <c r="CI49" s="36"/>
      <c r="CJ49" s="41"/>
      <c r="CK49" s="41"/>
      <c r="CL49" s="41"/>
      <c r="CM49" s="36">
        <f t="shared" si="21"/>
        <v>0</v>
      </c>
      <c r="CN49" s="41"/>
      <c r="CO49" s="41"/>
      <c r="CP49" s="41"/>
      <c r="CQ49" s="41"/>
      <c r="CR49" s="41"/>
      <c r="CS49" s="41"/>
      <c r="CT49" s="41"/>
      <c r="CU49" s="41"/>
      <c r="CV49" s="41"/>
      <c r="CW49" s="41"/>
      <c r="CX49" s="41"/>
      <c r="CY49" s="41"/>
      <c r="CZ49" s="41"/>
      <c r="DA49" s="41"/>
      <c r="DB49" s="41"/>
      <c r="DC49" s="41"/>
      <c r="DD49" s="41"/>
      <c r="DE49" s="36">
        <f t="shared" si="22"/>
        <v>0</v>
      </c>
      <c r="DF49" s="36">
        <f t="shared" si="23"/>
        <v>0</v>
      </c>
    </row>
    <row r="50" spans="1:110" ht="15">
      <c r="A50" s="42"/>
      <c r="B50" s="15" t="s">
        <v>151</v>
      </c>
      <c r="C50" s="86" t="s">
        <v>92</v>
      </c>
      <c r="D50" s="41"/>
      <c r="E50" s="41"/>
      <c r="F50" s="41"/>
      <c r="G50" s="41"/>
      <c r="H50" s="41"/>
      <c r="I50" s="41"/>
      <c r="J50" s="41"/>
      <c r="K50" s="41"/>
      <c r="L50" s="41"/>
      <c r="M50" s="41"/>
      <c r="N50" s="41"/>
      <c r="O50" s="36">
        <f>SUM(D50:N50)</f>
        <v>0</v>
      </c>
      <c r="P50" s="36"/>
      <c r="Q50" s="41"/>
      <c r="R50" s="41"/>
      <c r="S50" s="41"/>
      <c r="T50" s="36">
        <f>SUM(Q50:S50)</f>
        <v>0</v>
      </c>
      <c r="U50" s="41"/>
      <c r="V50" s="41"/>
      <c r="W50" s="41"/>
      <c r="X50" s="41"/>
      <c r="Y50" s="41"/>
      <c r="Z50" s="36">
        <f>SUM(U50:Y50)</f>
        <v>0</v>
      </c>
      <c r="AA50" s="36">
        <f>SUM(O50,P50,T50,Z50)</f>
        <v>0</v>
      </c>
      <c r="AB50" s="35"/>
      <c r="AC50" s="41"/>
      <c r="AD50" s="41"/>
      <c r="AE50" s="41"/>
      <c r="AF50" s="41"/>
      <c r="AG50" s="41"/>
      <c r="AH50" s="36">
        <f>SUM(AC50:AG50)</f>
        <v>0</v>
      </c>
      <c r="AI50" s="41"/>
      <c r="AJ50" s="41"/>
      <c r="AK50" s="41"/>
      <c r="AL50" s="41"/>
      <c r="AM50" s="41"/>
      <c r="AN50" s="36">
        <f>SUM(AI50:AM50)</f>
        <v>0</v>
      </c>
      <c r="AO50" s="41"/>
      <c r="AP50" s="41"/>
      <c r="AQ50" s="41"/>
      <c r="AR50" s="41"/>
      <c r="AS50" s="41"/>
      <c r="AT50" s="36">
        <f>SUM(AO50:AS50)</f>
        <v>0</v>
      </c>
      <c r="AU50" s="41"/>
      <c r="AV50" s="41"/>
      <c r="AW50" s="41"/>
      <c r="AX50" s="41"/>
      <c r="AY50" s="41"/>
      <c r="AZ50" s="36">
        <f>SUM(AU50:AY50)</f>
        <v>0</v>
      </c>
      <c r="BA50" s="36">
        <f>SUM(AH50,AN50,AT50,AZ50)</f>
        <v>0</v>
      </c>
      <c r="BB50" s="35"/>
      <c r="BC50" s="41"/>
      <c r="BD50" s="41"/>
      <c r="BE50" s="41">
        <v>0.35</v>
      </c>
      <c r="BF50" s="41">
        <v>0.35</v>
      </c>
      <c r="BG50" s="41">
        <v>0.35</v>
      </c>
      <c r="BH50" s="41"/>
      <c r="BI50" s="36">
        <f>SUM(BC50:BH50)</f>
        <v>1.0499999999999998</v>
      </c>
      <c r="BJ50" s="41"/>
      <c r="BK50" s="41"/>
      <c r="BL50" s="41"/>
      <c r="BM50" s="41"/>
      <c r="BN50" s="41"/>
      <c r="BO50" s="41"/>
      <c r="BP50" s="36">
        <f>SUM(BJ50:BO50)</f>
        <v>0</v>
      </c>
      <c r="BQ50" s="41"/>
      <c r="BR50" s="41"/>
      <c r="BS50" s="41"/>
      <c r="BT50" s="41"/>
      <c r="BU50" s="41"/>
      <c r="BV50" s="36">
        <f>SUM(BQ50:BU50)</f>
        <v>0</v>
      </c>
      <c r="BW50" s="41"/>
      <c r="BX50" s="41"/>
      <c r="BY50" s="41"/>
      <c r="BZ50" s="41"/>
      <c r="CA50" s="41"/>
      <c r="CB50" s="36">
        <f t="shared" si="18"/>
        <v>0</v>
      </c>
      <c r="CC50" s="36">
        <f t="shared" si="19"/>
        <v>1.0499999999999998</v>
      </c>
      <c r="CD50" s="35"/>
      <c r="CE50" s="41"/>
      <c r="CF50" s="41"/>
      <c r="CG50" s="41"/>
      <c r="CH50" s="36">
        <f>SUM(CE50:CG50)</f>
        <v>0</v>
      </c>
      <c r="CI50" s="36"/>
      <c r="CJ50" s="41"/>
      <c r="CK50" s="41"/>
      <c r="CL50" s="41"/>
      <c r="CM50" s="36">
        <f t="shared" si="21"/>
        <v>0</v>
      </c>
      <c r="CN50" s="41"/>
      <c r="CO50" s="41"/>
      <c r="CP50" s="41"/>
      <c r="CQ50" s="41"/>
      <c r="CR50" s="41"/>
      <c r="CS50" s="41"/>
      <c r="CT50" s="41"/>
      <c r="CU50" s="41"/>
      <c r="CV50" s="41"/>
      <c r="CW50" s="41"/>
      <c r="CX50" s="41"/>
      <c r="CY50" s="41"/>
      <c r="CZ50" s="41"/>
      <c r="DA50" s="41"/>
      <c r="DB50" s="41"/>
      <c r="DC50" s="41"/>
      <c r="DD50" s="41"/>
      <c r="DE50" s="36">
        <f t="shared" si="22"/>
        <v>0</v>
      </c>
      <c r="DF50" s="36">
        <f t="shared" si="23"/>
        <v>0</v>
      </c>
    </row>
    <row r="51" spans="1:110" ht="15">
      <c r="A51" s="42">
        <v>10</v>
      </c>
      <c r="B51" s="15" t="s">
        <v>53</v>
      </c>
      <c r="C51" s="86" t="s">
        <v>92</v>
      </c>
      <c r="D51" s="41"/>
      <c r="E51" s="41"/>
      <c r="F51" s="41"/>
      <c r="G51" s="41"/>
      <c r="H51" s="41"/>
      <c r="I51" s="41"/>
      <c r="J51" s="41"/>
      <c r="K51" s="41"/>
      <c r="L51" s="41"/>
      <c r="M51" s="41"/>
      <c r="N51" s="41"/>
      <c r="O51" s="36">
        <f>SUM(D51:N51)</f>
        <v>0</v>
      </c>
      <c r="P51" s="36"/>
      <c r="Q51" s="41"/>
      <c r="R51" s="41"/>
      <c r="S51" s="41"/>
      <c r="T51" s="36">
        <f>SUM(Q51:S51)</f>
        <v>0</v>
      </c>
      <c r="U51" s="41"/>
      <c r="V51" s="41"/>
      <c r="W51" s="41"/>
      <c r="X51" s="41"/>
      <c r="Y51" s="41"/>
      <c r="Z51" s="36">
        <f>SUM(U51:Y51)</f>
        <v>0</v>
      </c>
      <c r="AA51" s="36">
        <f>SUM(O51,P51,T51,Z51)</f>
        <v>0</v>
      </c>
      <c r="AB51" s="35"/>
      <c r="AC51" s="41"/>
      <c r="AD51" s="41"/>
      <c r="AE51" s="41"/>
      <c r="AF51" s="41"/>
      <c r="AG51" s="41"/>
      <c r="AH51" s="36">
        <f>SUM(AC51:AG51)</f>
        <v>0</v>
      </c>
      <c r="AI51" s="41"/>
      <c r="AJ51" s="41"/>
      <c r="AK51" s="41"/>
      <c r="AL51" s="41"/>
      <c r="AM51" s="41"/>
      <c r="AN51" s="36">
        <f>SUM(AI51:AM51)</f>
        <v>0</v>
      </c>
      <c r="AO51" s="41"/>
      <c r="AP51" s="41"/>
      <c r="AQ51" s="41"/>
      <c r="AR51" s="41"/>
      <c r="AS51" s="41"/>
      <c r="AT51" s="36">
        <f>SUM(AO51:AS51)</f>
        <v>0</v>
      </c>
      <c r="AU51" s="41"/>
      <c r="AV51" s="41"/>
      <c r="AW51" s="41"/>
      <c r="AX51" s="41"/>
      <c r="AY51" s="41"/>
      <c r="AZ51" s="36">
        <f>SUM(AU51:AY51)</f>
        <v>0</v>
      </c>
      <c r="BA51" s="36">
        <f>SUM(AH51,AN51,AT51,AZ51)</f>
        <v>0</v>
      </c>
      <c r="BB51" s="35"/>
      <c r="BC51" s="41"/>
      <c r="BD51" s="41"/>
      <c r="BE51" s="41"/>
      <c r="BF51" s="41"/>
      <c r="BG51" s="41"/>
      <c r="BH51" s="41"/>
      <c r="BI51" s="36">
        <f>SUM(BC51:BH51)</f>
        <v>0</v>
      </c>
      <c r="BJ51" s="41"/>
      <c r="BK51" s="41"/>
      <c r="BL51" s="41">
        <v>1.5824719999999999</v>
      </c>
      <c r="BM51" s="41">
        <v>4.82363</v>
      </c>
      <c r="BN51" s="41">
        <v>2.593898</v>
      </c>
      <c r="BO51" s="41"/>
      <c r="BP51" s="36">
        <f>SUM(BJ51:BO51)</f>
        <v>9</v>
      </c>
      <c r="BQ51" s="41"/>
      <c r="BR51" s="41"/>
      <c r="BS51" s="41"/>
      <c r="BT51" s="41"/>
      <c r="BU51" s="41"/>
      <c r="BV51" s="36">
        <f>SUM(BQ51:BU51)</f>
        <v>0</v>
      </c>
      <c r="BW51" s="41"/>
      <c r="BX51" s="41"/>
      <c r="BY51" s="41"/>
      <c r="BZ51" s="41"/>
      <c r="CA51" s="41"/>
      <c r="CB51" s="36">
        <f>SUM(BW51:CA51)</f>
        <v>0</v>
      </c>
      <c r="CC51" s="36">
        <f>SUM(BI51,BP51,BV51,CB51)</f>
        <v>9</v>
      </c>
      <c r="CD51" s="35"/>
      <c r="CE51" s="41"/>
      <c r="CF51" s="41"/>
      <c r="CG51" s="41"/>
      <c r="CH51" s="36">
        <f t="shared" si="20"/>
        <v>0</v>
      </c>
      <c r="CI51" s="36"/>
      <c r="CJ51" s="41"/>
      <c r="CK51" s="41"/>
      <c r="CL51" s="41"/>
      <c r="CM51" s="36">
        <f>SUM(CJ51:CL51)</f>
        <v>0</v>
      </c>
      <c r="CN51" s="41"/>
      <c r="CO51" s="41"/>
      <c r="CP51" s="41"/>
      <c r="CQ51" s="41"/>
      <c r="CR51" s="41"/>
      <c r="CS51" s="41"/>
      <c r="CT51" s="41"/>
      <c r="CU51" s="41"/>
      <c r="CV51" s="41"/>
      <c r="CW51" s="41"/>
      <c r="CX51" s="41"/>
      <c r="CY51" s="41"/>
      <c r="CZ51" s="41"/>
      <c r="DA51" s="41"/>
      <c r="DB51" s="41"/>
      <c r="DC51" s="41"/>
      <c r="DD51" s="41"/>
      <c r="DE51" s="36">
        <f>SUM(CN51:DD51)</f>
        <v>0</v>
      </c>
      <c r="DF51" s="36">
        <f>SUM(CH51,CI51,CM51,DE51)</f>
        <v>0</v>
      </c>
    </row>
    <row r="52" spans="1:110" ht="15.75" customHeight="1">
      <c r="A52" s="42"/>
      <c r="B52" s="15" t="s">
        <v>54</v>
      </c>
      <c r="C52" s="86" t="s">
        <v>92</v>
      </c>
      <c r="D52" s="41"/>
      <c r="E52" s="41"/>
      <c r="F52" s="41"/>
      <c r="G52" s="41"/>
      <c r="H52" s="41"/>
      <c r="I52" s="41"/>
      <c r="J52" s="41"/>
      <c r="K52" s="41"/>
      <c r="L52" s="41"/>
      <c r="M52" s="41"/>
      <c r="N52" s="41"/>
      <c r="O52" s="34">
        <f aca="true" t="shared" si="24" ref="O52:O68">SUM(D52:N52)</f>
        <v>0</v>
      </c>
      <c r="P52" s="36"/>
      <c r="Q52" s="41"/>
      <c r="R52" s="41"/>
      <c r="S52" s="41"/>
      <c r="T52" s="34">
        <f aca="true" t="shared" si="25" ref="T52:T68">SUM(Q52:S52)</f>
        <v>0</v>
      </c>
      <c r="U52" s="41"/>
      <c r="V52" s="41"/>
      <c r="W52" s="41"/>
      <c r="X52" s="41"/>
      <c r="Y52" s="41"/>
      <c r="Z52" s="34">
        <f aca="true" t="shared" si="26" ref="Z52:Z68">SUM(U52:Y52)</f>
        <v>0</v>
      </c>
      <c r="AA52" s="34">
        <f aca="true" t="shared" si="27" ref="AA52:AA68">SUM(O52,P52,T52,Z52)</f>
        <v>0</v>
      </c>
      <c r="AB52" s="35"/>
      <c r="AC52" s="41"/>
      <c r="AD52" s="41"/>
      <c r="AE52" s="41"/>
      <c r="AF52" s="41"/>
      <c r="AG52" s="41"/>
      <c r="AH52" s="34">
        <f aca="true" t="shared" si="28" ref="AH52:AH68">SUM(AC52:AG52)</f>
        <v>0</v>
      </c>
      <c r="AI52" s="41"/>
      <c r="AJ52" s="41">
        <v>4.3</v>
      </c>
      <c r="AK52" s="41">
        <v>2.2</v>
      </c>
      <c r="AL52" s="41">
        <v>25.275399999999998</v>
      </c>
      <c r="AM52" s="41"/>
      <c r="AN52" s="34">
        <f aca="true" t="shared" si="29" ref="AN52:AN68">SUM(AI52:AM52)</f>
        <v>31.775399999999998</v>
      </c>
      <c r="AO52" s="41"/>
      <c r="AP52" s="41"/>
      <c r="AQ52" s="41"/>
      <c r="AR52" s="41"/>
      <c r="AS52" s="41"/>
      <c r="AT52" s="34">
        <f aca="true" t="shared" si="30" ref="AT52:AT68">SUM(AO52:AS52)</f>
        <v>0</v>
      </c>
      <c r="AU52" s="41"/>
      <c r="AV52" s="41"/>
      <c r="AW52" s="41"/>
      <c r="AX52" s="41"/>
      <c r="AY52" s="41"/>
      <c r="AZ52" s="34">
        <f aca="true" t="shared" si="31" ref="AZ52:AZ68">SUM(AU52:AY52)</f>
        <v>0</v>
      </c>
      <c r="BA52" s="34">
        <f aca="true" t="shared" si="32" ref="BA52:BA68">SUM(AH52,AN52,AT52,AZ52)</f>
        <v>31.775399999999998</v>
      </c>
      <c r="BB52" s="35"/>
      <c r="BC52" s="41"/>
      <c r="BD52" s="41"/>
      <c r="BE52" s="41"/>
      <c r="BF52" s="41"/>
      <c r="BG52" s="41"/>
      <c r="BH52" s="41"/>
      <c r="BI52" s="34">
        <f aca="true" t="shared" si="33" ref="BI52:BI68">SUM(BC52:BH52)</f>
        <v>0</v>
      </c>
      <c r="BJ52" s="41"/>
      <c r="BK52" s="41"/>
      <c r="BL52" s="41"/>
      <c r="BM52" s="41"/>
      <c r="BN52" s="41"/>
      <c r="BO52" s="41"/>
      <c r="BP52" s="34">
        <f aca="true" t="shared" si="34" ref="BP52:BP68">SUM(BJ52:BO52)</f>
        <v>0</v>
      </c>
      <c r="BQ52" s="41"/>
      <c r="BR52" s="41"/>
      <c r="BS52" s="41"/>
      <c r="BT52" s="41"/>
      <c r="BU52" s="41"/>
      <c r="BV52" s="34">
        <f aca="true" t="shared" si="35" ref="BV52:BV68">SUM(BQ52:BU52)</f>
        <v>0</v>
      </c>
      <c r="BW52" s="41"/>
      <c r="BX52" s="41"/>
      <c r="BY52" s="41"/>
      <c r="BZ52" s="41"/>
      <c r="CA52" s="41"/>
      <c r="CB52" s="34">
        <f t="shared" si="18"/>
        <v>0</v>
      </c>
      <c r="CC52" s="34">
        <f t="shared" si="19"/>
        <v>0</v>
      </c>
      <c r="CD52" s="35"/>
      <c r="CE52" s="41"/>
      <c r="CF52" s="41"/>
      <c r="CG52" s="41"/>
      <c r="CH52" s="36">
        <f t="shared" si="20"/>
        <v>0</v>
      </c>
      <c r="CI52" s="36"/>
      <c r="CJ52" s="41"/>
      <c r="CK52" s="41"/>
      <c r="CL52" s="41"/>
      <c r="CM52" s="34">
        <f t="shared" si="21"/>
        <v>0</v>
      </c>
      <c r="CN52" s="41"/>
      <c r="CO52" s="41"/>
      <c r="CP52" s="41"/>
      <c r="CQ52" s="41"/>
      <c r="CR52" s="41"/>
      <c r="CS52" s="41"/>
      <c r="CT52" s="41"/>
      <c r="CU52" s="41"/>
      <c r="CV52" s="41"/>
      <c r="CW52" s="41"/>
      <c r="CX52" s="41"/>
      <c r="CY52" s="41"/>
      <c r="CZ52" s="41"/>
      <c r="DA52" s="41"/>
      <c r="DB52" s="41"/>
      <c r="DC52" s="41"/>
      <c r="DD52" s="41"/>
      <c r="DE52" s="34">
        <f t="shared" si="22"/>
        <v>0</v>
      </c>
      <c r="DF52" s="36">
        <f t="shared" si="23"/>
        <v>0</v>
      </c>
    </row>
    <row r="53" spans="1:110" ht="15">
      <c r="A53" s="42"/>
      <c r="B53" s="15" t="s">
        <v>55</v>
      </c>
      <c r="C53" s="86" t="s">
        <v>92</v>
      </c>
      <c r="D53" s="41"/>
      <c r="E53" s="41"/>
      <c r="F53" s="41"/>
      <c r="G53" s="41"/>
      <c r="H53" s="41"/>
      <c r="I53" s="41"/>
      <c r="J53" s="41"/>
      <c r="K53" s="41"/>
      <c r="L53" s="41"/>
      <c r="M53" s="41"/>
      <c r="N53" s="41"/>
      <c r="O53" s="36">
        <f>SUM(D53:N53)</f>
        <v>0</v>
      </c>
      <c r="P53" s="36"/>
      <c r="Q53" s="41"/>
      <c r="R53" s="41"/>
      <c r="S53" s="41"/>
      <c r="T53" s="36">
        <f>SUM(Q53:S53)</f>
        <v>0</v>
      </c>
      <c r="U53" s="41"/>
      <c r="V53" s="41"/>
      <c r="W53" s="41"/>
      <c r="X53" s="41"/>
      <c r="Y53" s="41"/>
      <c r="Z53" s="36">
        <f>SUM(U53:Y53)</f>
        <v>0</v>
      </c>
      <c r="AA53" s="36">
        <f>SUM(O53,P53,T53,Z53)</f>
        <v>0</v>
      </c>
      <c r="AB53" s="35"/>
      <c r="AC53" s="41"/>
      <c r="AD53" s="41"/>
      <c r="AE53" s="41"/>
      <c r="AF53" s="41"/>
      <c r="AG53" s="41"/>
      <c r="AH53" s="36">
        <f>SUM(AC53:AG53)</f>
        <v>0</v>
      </c>
      <c r="AI53" s="41"/>
      <c r="AJ53" s="41"/>
      <c r="AK53" s="41"/>
      <c r="AL53" s="41"/>
      <c r="AM53" s="41"/>
      <c r="AN53" s="36">
        <f>SUM(AI53:AM53)</f>
        <v>0</v>
      </c>
      <c r="AO53" s="41"/>
      <c r="AP53" s="41"/>
      <c r="AQ53" s="41"/>
      <c r="AR53" s="41"/>
      <c r="AS53" s="41"/>
      <c r="AT53" s="36">
        <f>SUM(AO53:AS53)</f>
        <v>0</v>
      </c>
      <c r="AU53" s="41"/>
      <c r="AV53" s="41"/>
      <c r="AW53" s="41"/>
      <c r="AX53" s="41"/>
      <c r="AY53" s="41"/>
      <c r="AZ53" s="36">
        <f>SUM(AU53:AY53)</f>
        <v>0</v>
      </c>
      <c r="BA53" s="36">
        <f>SUM(AH53,AN53,AT53,AZ53)</f>
        <v>0</v>
      </c>
      <c r="BB53" s="35"/>
      <c r="BC53" s="41"/>
      <c r="BD53" s="41"/>
      <c r="BE53" s="41"/>
      <c r="BF53" s="41"/>
      <c r="BG53" s="41"/>
      <c r="BH53" s="41"/>
      <c r="BI53" s="36">
        <f>SUM(BC53:BH53)</f>
        <v>0</v>
      </c>
      <c r="BJ53" s="41"/>
      <c r="BK53" s="41">
        <v>0.5</v>
      </c>
      <c r="BL53" s="41">
        <v>0.5</v>
      </c>
      <c r="BM53" s="41"/>
      <c r="BN53" s="41"/>
      <c r="BO53" s="41">
        <v>0.5</v>
      </c>
      <c r="BP53" s="36">
        <f>SUM(BJ53:BO53)</f>
        <v>1.5</v>
      </c>
      <c r="BQ53" s="41"/>
      <c r="BR53" s="41"/>
      <c r="BS53" s="41"/>
      <c r="BT53" s="41"/>
      <c r="BU53" s="41"/>
      <c r="BV53" s="36">
        <f>SUM(BQ53:BU53)</f>
        <v>0</v>
      </c>
      <c r="BW53" s="41"/>
      <c r="BX53" s="41"/>
      <c r="BY53" s="41"/>
      <c r="BZ53" s="41"/>
      <c r="CA53" s="41"/>
      <c r="CB53" s="36">
        <f>SUM(BW53:CA53)</f>
        <v>0</v>
      </c>
      <c r="CC53" s="36">
        <f>SUM(BI53,BP53,BV53,CB53)</f>
        <v>1.5</v>
      </c>
      <c r="CD53" s="35"/>
      <c r="CE53" s="41"/>
      <c r="CF53" s="41"/>
      <c r="CG53" s="41"/>
      <c r="CH53" s="36">
        <f t="shared" si="20"/>
        <v>0</v>
      </c>
      <c r="CI53" s="36"/>
      <c r="CJ53" s="41"/>
      <c r="CK53" s="41"/>
      <c r="CL53" s="41"/>
      <c r="CM53" s="36">
        <f>SUM(CJ53:CL53)</f>
        <v>0</v>
      </c>
      <c r="CN53" s="41"/>
      <c r="CO53" s="41"/>
      <c r="CP53" s="41"/>
      <c r="CQ53" s="41"/>
      <c r="CR53" s="41"/>
      <c r="CS53" s="41"/>
      <c r="CT53" s="41"/>
      <c r="CU53" s="41"/>
      <c r="CV53" s="41"/>
      <c r="CW53" s="41"/>
      <c r="CX53" s="41"/>
      <c r="CY53" s="41"/>
      <c r="CZ53" s="41"/>
      <c r="DA53" s="41"/>
      <c r="DB53" s="41"/>
      <c r="DC53" s="41"/>
      <c r="DD53" s="41"/>
      <c r="DE53" s="36">
        <f t="shared" si="22"/>
        <v>0</v>
      </c>
      <c r="DF53" s="36">
        <f>SUM(CH53,CI53,CM53,DE53)</f>
        <v>0</v>
      </c>
    </row>
    <row r="54" spans="1:110" ht="15.75" customHeight="1">
      <c r="A54" s="120"/>
      <c r="B54" s="15" t="s">
        <v>56</v>
      </c>
      <c r="C54" s="86" t="s">
        <v>99</v>
      </c>
      <c r="D54" s="41"/>
      <c r="E54" s="41"/>
      <c r="F54" s="41"/>
      <c r="G54" s="41"/>
      <c r="H54" s="41"/>
      <c r="I54" s="41"/>
      <c r="J54" s="41"/>
      <c r="K54" s="41"/>
      <c r="L54" s="41"/>
      <c r="M54" s="41"/>
      <c r="N54" s="41"/>
      <c r="O54" s="34">
        <f t="shared" si="24"/>
        <v>0</v>
      </c>
      <c r="P54" s="36"/>
      <c r="Q54" s="41"/>
      <c r="R54" s="41"/>
      <c r="S54" s="41"/>
      <c r="T54" s="34">
        <f t="shared" si="25"/>
        <v>0</v>
      </c>
      <c r="U54" s="41"/>
      <c r="V54" s="41"/>
      <c r="W54" s="41"/>
      <c r="X54" s="41"/>
      <c r="Y54" s="41"/>
      <c r="Z54" s="34">
        <f t="shared" si="26"/>
        <v>0</v>
      </c>
      <c r="AA54" s="34">
        <f t="shared" si="27"/>
        <v>0</v>
      </c>
      <c r="AB54" s="35"/>
      <c r="AC54" s="41"/>
      <c r="AD54" s="41"/>
      <c r="AE54" s="41"/>
      <c r="AF54" s="41"/>
      <c r="AG54" s="41"/>
      <c r="AH54" s="34">
        <f t="shared" si="28"/>
        <v>0</v>
      </c>
      <c r="AI54" s="41"/>
      <c r="AJ54" s="41">
        <v>2.5</v>
      </c>
      <c r="AK54" s="41">
        <v>5</v>
      </c>
      <c r="AL54" s="41">
        <v>3</v>
      </c>
      <c r="AM54" s="41">
        <v>2</v>
      </c>
      <c r="AN54" s="34">
        <f t="shared" si="29"/>
        <v>12.5</v>
      </c>
      <c r="AO54" s="41"/>
      <c r="AP54" s="41"/>
      <c r="AQ54" s="41"/>
      <c r="AR54" s="41"/>
      <c r="AS54" s="41"/>
      <c r="AT54" s="34">
        <f t="shared" si="30"/>
        <v>0</v>
      </c>
      <c r="AU54" s="41"/>
      <c r="AV54" s="41"/>
      <c r="AW54" s="41"/>
      <c r="AX54" s="41"/>
      <c r="AY54" s="41"/>
      <c r="AZ54" s="34">
        <f t="shared" si="31"/>
        <v>0</v>
      </c>
      <c r="BA54" s="34">
        <f t="shared" si="32"/>
        <v>12.5</v>
      </c>
      <c r="BB54" s="35"/>
      <c r="BC54" s="41"/>
      <c r="BD54" s="41"/>
      <c r="BE54" s="41"/>
      <c r="BF54" s="41"/>
      <c r="BG54" s="41"/>
      <c r="BH54" s="41"/>
      <c r="BI54" s="34">
        <f t="shared" si="33"/>
        <v>0</v>
      </c>
      <c r="BJ54" s="41">
        <v>2</v>
      </c>
      <c r="BK54" s="41">
        <v>2</v>
      </c>
      <c r="BL54" s="41">
        <v>1.5</v>
      </c>
      <c r="BM54" s="41">
        <v>0.5</v>
      </c>
      <c r="BN54" s="41"/>
      <c r="BO54" s="41"/>
      <c r="BP54" s="34">
        <f t="shared" si="34"/>
        <v>6</v>
      </c>
      <c r="BQ54" s="41"/>
      <c r="BR54" s="41"/>
      <c r="BS54" s="41"/>
      <c r="BT54" s="41"/>
      <c r="BU54" s="41"/>
      <c r="BV54" s="34">
        <f t="shared" si="35"/>
        <v>0</v>
      </c>
      <c r="BW54" s="41"/>
      <c r="BX54" s="41"/>
      <c r="BY54" s="41"/>
      <c r="BZ54" s="41"/>
      <c r="CA54" s="41"/>
      <c r="CB54" s="34">
        <f t="shared" si="18"/>
        <v>0</v>
      </c>
      <c r="CC54" s="34">
        <f t="shared" si="19"/>
        <v>6</v>
      </c>
      <c r="CD54" s="35"/>
      <c r="CE54" s="41"/>
      <c r="CF54" s="41"/>
      <c r="CG54" s="41"/>
      <c r="CH54" s="36">
        <f t="shared" si="20"/>
        <v>0</v>
      </c>
      <c r="CI54" s="36"/>
      <c r="CJ54" s="41"/>
      <c r="CK54" s="41"/>
      <c r="CL54" s="41"/>
      <c r="CM54" s="34">
        <f t="shared" si="21"/>
        <v>0</v>
      </c>
      <c r="CN54" s="41"/>
      <c r="CO54" s="41"/>
      <c r="CP54" s="41"/>
      <c r="CQ54" s="41"/>
      <c r="CR54" s="41"/>
      <c r="CS54" s="41"/>
      <c r="CT54" s="41"/>
      <c r="CU54" s="41"/>
      <c r="CV54" s="41"/>
      <c r="CW54" s="41"/>
      <c r="CX54" s="41"/>
      <c r="CY54" s="41"/>
      <c r="CZ54" s="41"/>
      <c r="DA54" s="41"/>
      <c r="DB54" s="41"/>
      <c r="DC54" s="41"/>
      <c r="DD54" s="41"/>
      <c r="DE54" s="34">
        <f t="shared" si="22"/>
        <v>0</v>
      </c>
      <c r="DF54" s="36">
        <f t="shared" si="23"/>
        <v>0</v>
      </c>
    </row>
    <row r="55" spans="1:110" ht="30" customHeight="1">
      <c r="A55" s="42"/>
      <c r="B55" s="15" t="s">
        <v>57</v>
      </c>
      <c r="C55" s="86" t="s">
        <v>92</v>
      </c>
      <c r="D55" s="41"/>
      <c r="E55" s="41"/>
      <c r="F55" s="41"/>
      <c r="G55" s="41"/>
      <c r="H55" s="41"/>
      <c r="I55" s="41"/>
      <c r="J55" s="41"/>
      <c r="K55" s="41"/>
      <c r="L55" s="41"/>
      <c r="M55" s="41"/>
      <c r="N55" s="41"/>
      <c r="O55" s="34">
        <f t="shared" si="24"/>
        <v>0</v>
      </c>
      <c r="P55" s="36"/>
      <c r="Q55" s="41"/>
      <c r="R55" s="41"/>
      <c r="S55" s="41"/>
      <c r="T55" s="34">
        <f t="shared" si="25"/>
        <v>0</v>
      </c>
      <c r="U55" s="41"/>
      <c r="V55" s="41"/>
      <c r="W55" s="41"/>
      <c r="X55" s="41"/>
      <c r="Y55" s="41"/>
      <c r="Z55" s="34">
        <f t="shared" si="26"/>
        <v>0</v>
      </c>
      <c r="AA55" s="34">
        <f t="shared" si="27"/>
        <v>0</v>
      </c>
      <c r="AB55" s="35"/>
      <c r="AC55" s="41"/>
      <c r="AD55" s="41"/>
      <c r="AE55" s="41"/>
      <c r="AF55" s="41"/>
      <c r="AG55" s="41"/>
      <c r="AH55" s="34">
        <f t="shared" si="28"/>
        <v>0</v>
      </c>
      <c r="AI55" s="41"/>
      <c r="AJ55" s="41"/>
      <c r="AK55" s="41"/>
      <c r="AL55" s="41">
        <v>2</v>
      </c>
      <c r="AM55" s="41"/>
      <c r="AN55" s="34">
        <f t="shared" si="29"/>
        <v>2</v>
      </c>
      <c r="AO55" s="41"/>
      <c r="AP55" s="41"/>
      <c r="AQ55" s="41"/>
      <c r="AR55" s="41"/>
      <c r="AS55" s="41"/>
      <c r="AT55" s="34">
        <f t="shared" si="30"/>
        <v>0</v>
      </c>
      <c r="AU55" s="41"/>
      <c r="AV55" s="41"/>
      <c r="AW55" s="41"/>
      <c r="AX55" s="41"/>
      <c r="AY55" s="41"/>
      <c r="AZ55" s="34">
        <f t="shared" si="31"/>
        <v>0</v>
      </c>
      <c r="BA55" s="34">
        <f t="shared" si="32"/>
        <v>2</v>
      </c>
      <c r="BB55" s="35"/>
      <c r="BC55" s="41"/>
      <c r="BD55" s="41"/>
      <c r="BE55" s="41"/>
      <c r="BF55" s="41"/>
      <c r="BG55" s="41"/>
      <c r="BH55" s="41"/>
      <c r="BI55" s="34">
        <f t="shared" si="33"/>
        <v>0</v>
      </c>
      <c r="BJ55" s="41"/>
      <c r="BK55" s="41"/>
      <c r="BL55" s="41">
        <v>0.855078</v>
      </c>
      <c r="BM55" s="41">
        <v>0.473667</v>
      </c>
      <c r="BN55" s="41">
        <v>0.447517</v>
      </c>
      <c r="BO55" s="41"/>
      <c r="BP55" s="34">
        <f t="shared" si="34"/>
        <v>1.776262</v>
      </c>
      <c r="BQ55" s="41"/>
      <c r="BR55" s="41"/>
      <c r="BS55" s="41"/>
      <c r="BT55" s="41"/>
      <c r="BU55" s="41"/>
      <c r="BV55" s="34">
        <f t="shared" si="35"/>
        <v>0</v>
      </c>
      <c r="BW55" s="41"/>
      <c r="BX55" s="41"/>
      <c r="BY55" s="41"/>
      <c r="BZ55" s="41"/>
      <c r="CA55" s="41"/>
      <c r="CB55" s="34">
        <f t="shared" si="18"/>
        <v>0</v>
      </c>
      <c r="CC55" s="34">
        <f t="shared" si="19"/>
        <v>1.776262</v>
      </c>
      <c r="CD55" s="35"/>
      <c r="CE55" s="41"/>
      <c r="CF55" s="41"/>
      <c r="CG55" s="41"/>
      <c r="CH55" s="36">
        <f t="shared" si="20"/>
        <v>0</v>
      </c>
      <c r="CI55" s="36"/>
      <c r="CJ55" s="41"/>
      <c r="CK55" s="41"/>
      <c r="CL55" s="41"/>
      <c r="CM55" s="34">
        <f t="shared" si="21"/>
        <v>0</v>
      </c>
      <c r="CN55" s="41"/>
      <c r="CO55" s="41"/>
      <c r="CP55" s="41"/>
      <c r="CQ55" s="41"/>
      <c r="CR55" s="41"/>
      <c r="CS55" s="41"/>
      <c r="CT55" s="41"/>
      <c r="CU55" s="41"/>
      <c r="CV55" s="41"/>
      <c r="CW55" s="41"/>
      <c r="CX55" s="41"/>
      <c r="CY55" s="41"/>
      <c r="CZ55" s="41"/>
      <c r="DA55" s="41"/>
      <c r="DB55" s="41"/>
      <c r="DC55" s="41"/>
      <c r="DD55" s="41"/>
      <c r="DE55" s="34">
        <f t="shared" si="22"/>
        <v>0</v>
      </c>
      <c r="DF55" s="36">
        <f t="shared" si="23"/>
        <v>0</v>
      </c>
    </row>
    <row r="56" spans="1:110" ht="15" customHeight="1">
      <c r="A56" s="42">
        <v>11</v>
      </c>
      <c r="B56" s="15" t="s">
        <v>58</v>
      </c>
      <c r="C56" s="86" t="s">
        <v>92</v>
      </c>
      <c r="D56" s="41"/>
      <c r="E56" s="41"/>
      <c r="F56" s="41"/>
      <c r="G56" s="41"/>
      <c r="H56" s="41"/>
      <c r="I56" s="41"/>
      <c r="J56" s="41"/>
      <c r="K56" s="41"/>
      <c r="L56" s="41"/>
      <c r="M56" s="41"/>
      <c r="N56" s="41"/>
      <c r="O56" s="34">
        <f t="shared" si="24"/>
        <v>0</v>
      </c>
      <c r="P56" s="36"/>
      <c r="Q56" s="41"/>
      <c r="R56" s="41"/>
      <c r="S56" s="41"/>
      <c r="T56" s="34">
        <f t="shared" si="25"/>
        <v>0</v>
      </c>
      <c r="U56" s="41"/>
      <c r="V56" s="41"/>
      <c r="W56" s="41"/>
      <c r="X56" s="41"/>
      <c r="Y56" s="41"/>
      <c r="Z56" s="34">
        <f t="shared" si="26"/>
        <v>0</v>
      </c>
      <c r="AA56" s="34">
        <f t="shared" si="27"/>
        <v>0</v>
      </c>
      <c r="AB56" s="35"/>
      <c r="AC56" s="41"/>
      <c r="AD56" s="41"/>
      <c r="AE56" s="41"/>
      <c r="AF56" s="41"/>
      <c r="AG56" s="41"/>
      <c r="AH56" s="34">
        <f t="shared" si="28"/>
        <v>0</v>
      </c>
      <c r="AI56" s="41"/>
      <c r="AJ56" s="41"/>
      <c r="AK56" s="41"/>
      <c r="AL56" s="41"/>
      <c r="AM56" s="41"/>
      <c r="AN56" s="34">
        <f t="shared" si="29"/>
        <v>0</v>
      </c>
      <c r="AO56" s="41"/>
      <c r="AP56" s="41"/>
      <c r="AQ56" s="41"/>
      <c r="AR56" s="41"/>
      <c r="AS56" s="41"/>
      <c r="AT56" s="34">
        <f t="shared" si="30"/>
        <v>0</v>
      </c>
      <c r="AU56" s="41"/>
      <c r="AV56" s="41"/>
      <c r="AW56" s="41"/>
      <c r="AX56" s="41"/>
      <c r="AY56" s="41"/>
      <c r="AZ56" s="34">
        <f t="shared" si="31"/>
        <v>0</v>
      </c>
      <c r="BA56" s="34">
        <f t="shared" si="32"/>
        <v>0</v>
      </c>
      <c r="BB56" s="35"/>
      <c r="BC56" s="41"/>
      <c r="BD56" s="41"/>
      <c r="BE56" s="41"/>
      <c r="BF56" s="41"/>
      <c r="BG56" s="41"/>
      <c r="BH56" s="41"/>
      <c r="BI56" s="34">
        <f t="shared" si="33"/>
        <v>0</v>
      </c>
      <c r="BJ56" s="41"/>
      <c r="BK56" s="41">
        <v>0.39018643268000003</v>
      </c>
      <c r="BL56" s="41">
        <v>1.1804463069200002</v>
      </c>
      <c r="BM56" s="41">
        <v>1.60292</v>
      </c>
      <c r="BN56" s="41">
        <v>0.8264472603999998</v>
      </c>
      <c r="BO56" s="41"/>
      <c r="BP56" s="36">
        <f t="shared" si="34"/>
        <v>3.9999999999999996</v>
      </c>
      <c r="BQ56" s="41"/>
      <c r="BR56" s="41"/>
      <c r="BS56" s="41"/>
      <c r="BT56" s="41"/>
      <c r="BU56" s="41"/>
      <c r="BV56" s="36">
        <f t="shared" si="35"/>
        <v>0</v>
      </c>
      <c r="BW56" s="41"/>
      <c r="BX56" s="41"/>
      <c r="BY56" s="41"/>
      <c r="BZ56" s="41"/>
      <c r="CA56" s="41"/>
      <c r="CB56" s="36">
        <f t="shared" si="18"/>
        <v>0</v>
      </c>
      <c r="CC56" s="36">
        <f t="shared" si="19"/>
        <v>3.9999999999999996</v>
      </c>
      <c r="CD56" s="35"/>
      <c r="CE56" s="41"/>
      <c r="CF56" s="41"/>
      <c r="CG56" s="41"/>
      <c r="CH56" s="36">
        <f t="shared" si="20"/>
        <v>0</v>
      </c>
      <c r="CI56" s="36"/>
      <c r="CJ56" s="41"/>
      <c r="CK56" s="41"/>
      <c r="CL56" s="41"/>
      <c r="CM56" s="34">
        <f t="shared" si="21"/>
        <v>0</v>
      </c>
      <c r="CN56" s="41"/>
      <c r="CO56" s="41"/>
      <c r="CP56" s="41"/>
      <c r="CQ56" s="41"/>
      <c r="CR56" s="41"/>
      <c r="CS56" s="41"/>
      <c r="CT56" s="41"/>
      <c r="CU56" s="41"/>
      <c r="CV56" s="41"/>
      <c r="CW56" s="41"/>
      <c r="CX56" s="41"/>
      <c r="CY56" s="41"/>
      <c r="CZ56" s="41"/>
      <c r="DA56" s="41"/>
      <c r="DB56" s="41"/>
      <c r="DC56" s="41"/>
      <c r="DD56" s="41"/>
      <c r="DE56" s="36">
        <f t="shared" si="22"/>
        <v>0</v>
      </c>
      <c r="DF56" s="36">
        <f t="shared" si="23"/>
        <v>0</v>
      </c>
    </row>
    <row r="57" spans="1:110" ht="15">
      <c r="A57" s="42"/>
      <c r="B57" s="15" t="s">
        <v>59</v>
      </c>
      <c r="C57" s="86" t="s">
        <v>92</v>
      </c>
      <c r="D57" s="41"/>
      <c r="E57" s="41"/>
      <c r="F57" s="41"/>
      <c r="G57" s="41"/>
      <c r="H57" s="41"/>
      <c r="I57" s="41"/>
      <c r="J57" s="41"/>
      <c r="K57" s="41"/>
      <c r="L57" s="41"/>
      <c r="M57" s="41"/>
      <c r="N57" s="41"/>
      <c r="O57" s="36">
        <f t="shared" si="24"/>
        <v>0</v>
      </c>
      <c r="P57" s="36"/>
      <c r="Q57" s="41"/>
      <c r="R57" s="41"/>
      <c r="S57" s="41"/>
      <c r="T57" s="36">
        <f t="shared" si="25"/>
        <v>0</v>
      </c>
      <c r="U57" s="41"/>
      <c r="V57" s="41"/>
      <c r="W57" s="41"/>
      <c r="X57" s="41"/>
      <c r="Y57" s="41"/>
      <c r="Z57" s="36">
        <f t="shared" si="26"/>
        <v>0</v>
      </c>
      <c r="AA57" s="36">
        <f t="shared" si="27"/>
        <v>0</v>
      </c>
      <c r="AB57" s="35"/>
      <c r="AC57" s="41"/>
      <c r="AD57" s="41"/>
      <c r="AE57" s="41"/>
      <c r="AF57" s="41"/>
      <c r="AG57" s="41"/>
      <c r="AH57" s="36">
        <f t="shared" si="28"/>
        <v>0</v>
      </c>
      <c r="AI57" s="41"/>
      <c r="AJ57" s="41"/>
      <c r="AK57" s="41"/>
      <c r="AL57" s="41"/>
      <c r="AM57" s="41"/>
      <c r="AN57" s="36">
        <f t="shared" si="29"/>
        <v>0</v>
      </c>
      <c r="AO57" s="41"/>
      <c r="AP57" s="41"/>
      <c r="AQ57" s="41"/>
      <c r="AR57" s="41"/>
      <c r="AS57" s="41"/>
      <c r="AT57" s="36">
        <f t="shared" si="30"/>
        <v>0</v>
      </c>
      <c r="AU57" s="41"/>
      <c r="AV57" s="41"/>
      <c r="AW57" s="41"/>
      <c r="AX57" s="41"/>
      <c r="AY57" s="41"/>
      <c r="AZ57" s="36">
        <f t="shared" si="31"/>
        <v>0</v>
      </c>
      <c r="BA57" s="36">
        <f t="shared" si="32"/>
        <v>0</v>
      </c>
      <c r="BB57" s="35"/>
      <c r="BC57" s="41"/>
      <c r="BD57" s="41"/>
      <c r="BE57" s="41">
        <v>0.9</v>
      </c>
      <c r="BF57" s="41">
        <v>0.179945</v>
      </c>
      <c r="BG57" s="41"/>
      <c r="BH57" s="41"/>
      <c r="BI57" s="36">
        <f t="shared" si="33"/>
        <v>1.079945</v>
      </c>
      <c r="BJ57" s="41">
        <v>0.28600000000000003</v>
      </c>
      <c r="BK57" s="41">
        <v>0.286</v>
      </c>
      <c r="BL57" s="41">
        <v>0.286</v>
      </c>
      <c r="BM57" s="41"/>
      <c r="BN57" s="41"/>
      <c r="BO57" s="41"/>
      <c r="BP57" s="36">
        <f t="shared" si="34"/>
        <v>0.8580000000000001</v>
      </c>
      <c r="BQ57" s="41"/>
      <c r="BR57" s="41"/>
      <c r="BS57" s="41"/>
      <c r="BT57" s="41"/>
      <c r="BU57" s="41"/>
      <c r="BV57" s="36">
        <f t="shared" si="35"/>
        <v>0</v>
      </c>
      <c r="BW57" s="41"/>
      <c r="BX57" s="41"/>
      <c r="BY57" s="41"/>
      <c r="BZ57" s="41"/>
      <c r="CA57" s="41"/>
      <c r="CB57" s="36">
        <f t="shared" si="18"/>
        <v>0</v>
      </c>
      <c r="CC57" s="36">
        <f t="shared" si="19"/>
        <v>1.937945</v>
      </c>
      <c r="CD57" s="35"/>
      <c r="CE57" s="41"/>
      <c r="CF57" s="41"/>
      <c r="CG57" s="41"/>
      <c r="CH57" s="36">
        <f t="shared" si="20"/>
        <v>0</v>
      </c>
      <c r="CI57" s="36"/>
      <c r="CJ57" s="41"/>
      <c r="CK57" s="41"/>
      <c r="CL57" s="41"/>
      <c r="CM57" s="36">
        <f t="shared" si="21"/>
        <v>0</v>
      </c>
      <c r="CN57" s="41"/>
      <c r="CO57" s="41"/>
      <c r="CP57" s="41"/>
      <c r="CQ57" s="41"/>
      <c r="CR57" s="41"/>
      <c r="CS57" s="41"/>
      <c r="CT57" s="41"/>
      <c r="CU57" s="41"/>
      <c r="CV57" s="41"/>
      <c r="CW57" s="41"/>
      <c r="CX57" s="41"/>
      <c r="CY57" s="41"/>
      <c r="CZ57" s="41"/>
      <c r="DA57" s="41"/>
      <c r="DB57" s="41"/>
      <c r="DC57" s="41"/>
      <c r="DD57" s="41"/>
      <c r="DE57" s="36">
        <f t="shared" si="22"/>
        <v>0</v>
      </c>
      <c r="DF57" s="36">
        <f t="shared" si="23"/>
        <v>0</v>
      </c>
    </row>
    <row r="58" spans="1:110" ht="15.75" customHeight="1">
      <c r="A58" s="42"/>
      <c r="B58" s="205" t="s">
        <v>60</v>
      </c>
      <c r="C58" s="86" t="s">
        <v>95</v>
      </c>
      <c r="D58" s="41"/>
      <c r="E58" s="41"/>
      <c r="F58" s="41"/>
      <c r="G58" s="41"/>
      <c r="H58" s="41"/>
      <c r="I58" s="41"/>
      <c r="J58" s="41"/>
      <c r="K58" s="41"/>
      <c r="L58" s="41">
        <v>3.942627965468017</v>
      </c>
      <c r="M58" s="41">
        <v>4.231210556511761</v>
      </c>
      <c r="N58" s="41">
        <v>3.0145451804958925</v>
      </c>
      <c r="O58" s="34">
        <f t="shared" si="24"/>
        <v>11.18838370247567</v>
      </c>
      <c r="P58" s="36"/>
      <c r="Q58" s="41"/>
      <c r="R58" s="41"/>
      <c r="S58" s="41"/>
      <c r="T58" s="34">
        <f t="shared" si="25"/>
        <v>0</v>
      </c>
      <c r="U58" s="41"/>
      <c r="V58" s="41"/>
      <c r="W58" s="41"/>
      <c r="X58" s="41"/>
      <c r="Y58" s="41"/>
      <c r="Z58" s="34">
        <f t="shared" si="26"/>
        <v>0</v>
      </c>
      <c r="AA58" s="34">
        <f t="shared" si="27"/>
        <v>11.18838370247567</v>
      </c>
      <c r="AB58" s="35"/>
      <c r="AC58" s="41"/>
      <c r="AD58" s="41"/>
      <c r="AE58" s="41"/>
      <c r="AF58" s="41"/>
      <c r="AG58" s="41"/>
      <c r="AH58" s="34">
        <f t="shared" si="28"/>
        <v>0</v>
      </c>
      <c r="AI58" s="41">
        <v>2.2781575</v>
      </c>
      <c r="AJ58" s="41">
        <v>2.3184168</v>
      </c>
      <c r="AK58" s="41">
        <v>1.4168395</v>
      </c>
      <c r="AL58" s="41">
        <v>1.3352647800000002</v>
      </c>
      <c r="AM58" s="41">
        <v>1.11392582</v>
      </c>
      <c r="AN58" s="34">
        <f t="shared" si="29"/>
        <v>8.4626044</v>
      </c>
      <c r="AO58" s="41"/>
      <c r="AP58" s="41"/>
      <c r="AQ58" s="41"/>
      <c r="AR58" s="41"/>
      <c r="AS58" s="41"/>
      <c r="AT58" s="34">
        <f t="shared" si="30"/>
        <v>0</v>
      </c>
      <c r="AU58" s="41"/>
      <c r="AV58" s="41"/>
      <c r="AW58" s="41"/>
      <c r="AX58" s="41"/>
      <c r="AY58" s="41"/>
      <c r="AZ58" s="34">
        <f t="shared" si="31"/>
        <v>0</v>
      </c>
      <c r="BA58" s="34">
        <f t="shared" si="32"/>
        <v>8.4626044</v>
      </c>
      <c r="BB58" s="35"/>
      <c r="BC58" s="41"/>
      <c r="BD58" s="41"/>
      <c r="BE58" s="41"/>
      <c r="BF58" s="41"/>
      <c r="BG58" s="41"/>
      <c r="BH58" s="41"/>
      <c r="BI58" s="34">
        <f t="shared" si="33"/>
        <v>0</v>
      </c>
      <c r="BJ58" s="41">
        <v>2.07086483</v>
      </c>
      <c r="BK58" s="41">
        <v>1.27434</v>
      </c>
      <c r="BL58" s="41">
        <v>4.017783</v>
      </c>
      <c r="BM58" s="41"/>
      <c r="BN58" s="41"/>
      <c r="BO58" s="41"/>
      <c r="BP58" s="34">
        <f t="shared" si="34"/>
        <v>7.36298783</v>
      </c>
      <c r="BQ58" s="41"/>
      <c r="BR58" s="41"/>
      <c r="BS58" s="41"/>
      <c r="BT58" s="41"/>
      <c r="BU58" s="41"/>
      <c r="BV58" s="34">
        <f t="shared" si="35"/>
        <v>0</v>
      </c>
      <c r="BW58" s="41"/>
      <c r="BX58" s="41"/>
      <c r="BY58" s="41"/>
      <c r="BZ58" s="41"/>
      <c r="CA58" s="41"/>
      <c r="CB58" s="34">
        <f t="shared" si="18"/>
        <v>0</v>
      </c>
      <c r="CC58" s="34">
        <f t="shared" si="19"/>
        <v>7.36298783</v>
      </c>
      <c r="CD58" s="35"/>
      <c r="CE58" s="41"/>
      <c r="CF58" s="41"/>
      <c r="CG58" s="41"/>
      <c r="CH58" s="36">
        <f t="shared" si="20"/>
        <v>0</v>
      </c>
      <c r="CI58" s="36"/>
      <c r="CJ58" s="41"/>
      <c r="CK58" s="41"/>
      <c r="CL58" s="41"/>
      <c r="CM58" s="34">
        <f t="shared" si="21"/>
        <v>0</v>
      </c>
      <c r="CN58" s="41"/>
      <c r="CO58" s="41"/>
      <c r="CP58" s="41"/>
      <c r="CQ58" s="41"/>
      <c r="CR58" s="41"/>
      <c r="CS58" s="41"/>
      <c r="CT58" s="41"/>
      <c r="CU58" s="41"/>
      <c r="CV58" s="41"/>
      <c r="CW58" s="41"/>
      <c r="CX58" s="41"/>
      <c r="CY58" s="41"/>
      <c r="CZ58" s="41"/>
      <c r="DA58" s="41"/>
      <c r="DB58" s="41"/>
      <c r="DC58" s="41"/>
      <c r="DD58" s="41"/>
      <c r="DE58" s="34">
        <f t="shared" si="22"/>
        <v>0</v>
      </c>
      <c r="DF58" s="36">
        <f t="shared" si="23"/>
        <v>0</v>
      </c>
    </row>
    <row r="59" spans="1:110" ht="15.75" customHeight="1">
      <c r="A59" s="42"/>
      <c r="B59" s="206"/>
      <c r="C59" s="86" t="s">
        <v>92</v>
      </c>
      <c r="D59" s="41"/>
      <c r="E59" s="41"/>
      <c r="F59" s="41"/>
      <c r="G59" s="41"/>
      <c r="H59" s="41"/>
      <c r="I59" s="41"/>
      <c r="J59" s="41"/>
      <c r="K59" s="41"/>
      <c r="L59" s="41"/>
      <c r="M59" s="41"/>
      <c r="N59" s="41"/>
      <c r="O59" s="34">
        <f>SUM(D59:N59)</f>
        <v>0</v>
      </c>
      <c r="P59" s="36"/>
      <c r="Q59" s="41"/>
      <c r="R59" s="41"/>
      <c r="S59" s="41"/>
      <c r="T59" s="34">
        <f>SUM(Q59:S59)</f>
        <v>0</v>
      </c>
      <c r="U59" s="41"/>
      <c r="V59" s="41"/>
      <c r="W59" s="41"/>
      <c r="X59" s="41"/>
      <c r="Y59" s="41"/>
      <c r="Z59" s="34">
        <f>SUM(U59:Y59)</f>
        <v>0</v>
      </c>
      <c r="AA59" s="34">
        <f>SUM(O59,P59,T59,Z59)</f>
        <v>0</v>
      </c>
      <c r="AB59" s="35"/>
      <c r="AC59" s="41"/>
      <c r="AD59" s="41"/>
      <c r="AE59" s="41"/>
      <c r="AF59" s="41"/>
      <c r="AG59" s="41"/>
      <c r="AH59" s="34">
        <f>SUM(AC59:AG59)</f>
        <v>0</v>
      </c>
      <c r="AI59" s="41">
        <v>0.000165</v>
      </c>
      <c r="AJ59" s="41"/>
      <c r="AK59" s="41">
        <v>0.05290273</v>
      </c>
      <c r="AL59" s="41">
        <v>-0.05290273</v>
      </c>
      <c r="AM59" s="41">
        <v>0.11079790999999999</v>
      </c>
      <c r="AN59" s="34">
        <f>SUM(AI59:AM59)</f>
        <v>0.11096290999999998</v>
      </c>
      <c r="AO59" s="41"/>
      <c r="AP59" s="41"/>
      <c r="AQ59" s="41"/>
      <c r="AR59" s="41"/>
      <c r="AS59" s="41"/>
      <c r="AT59" s="34">
        <f>SUM(AO59:AS59)</f>
        <v>0</v>
      </c>
      <c r="AU59" s="41"/>
      <c r="AV59" s="41"/>
      <c r="AW59" s="41"/>
      <c r="AX59" s="41"/>
      <c r="AY59" s="41"/>
      <c r="AZ59" s="34">
        <f>SUM(AU59:AY59)</f>
        <v>0</v>
      </c>
      <c r="BA59" s="34">
        <f>SUM(AH59,AN59,AT59,AZ59)</f>
        <v>0.11096290999999998</v>
      </c>
      <c r="BB59" s="35"/>
      <c r="BC59" s="41"/>
      <c r="BD59" s="41"/>
      <c r="BE59" s="41"/>
      <c r="BF59" s="41"/>
      <c r="BG59" s="41"/>
      <c r="BH59" s="41"/>
      <c r="BI59" s="34">
        <f>SUM(BC59:BH59)</f>
        <v>0</v>
      </c>
      <c r="BJ59" s="41">
        <v>0.20972014</v>
      </c>
      <c r="BK59" s="41">
        <v>1.48881278</v>
      </c>
      <c r="BL59" s="41"/>
      <c r="BM59" s="41"/>
      <c r="BN59" s="41"/>
      <c r="BO59" s="41"/>
      <c r="BP59" s="34">
        <f>SUM(BJ59:BO59)</f>
        <v>1.69853292</v>
      </c>
      <c r="BQ59" s="41"/>
      <c r="BR59" s="41"/>
      <c r="BS59" s="41"/>
      <c r="BT59" s="41"/>
      <c r="BU59" s="41"/>
      <c r="BV59" s="34">
        <f>SUM(BQ59:BU59)</f>
        <v>0</v>
      </c>
      <c r="BW59" s="41"/>
      <c r="BX59" s="41"/>
      <c r="BY59" s="41"/>
      <c r="BZ59" s="41"/>
      <c r="CA59" s="41"/>
      <c r="CB59" s="34">
        <f t="shared" si="18"/>
        <v>0</v>
      </c>
      <c r="CC59" s="34">
        <f t="shared" si="19"/>
        <v>1.69853292</v>
      </c>
      <c r="CD59" s="35"/>
      <c r="CE59" s="41"/>
      <c r="CF59" s="41"/>
      <c r="CG59" s="41"/>
      <c r="CH59" s="36">
        <f t="shared" si="20"/>
        <v>0</v>
      </c>
      <c r="CI59" s="36"/>
      <c r="CJ59" s="41"/>
      <c r="CK59" s="41"/>
      <c r="CL59" s="41"/>
      <c r="CM59" s="34">
        <f t="shared" si="21"/>
        <v>0</v>
      </c>
      <c r="CN59" s="41"/>
      <c r="CO59" s="41"/>
      <c r="CP59" s="41"/>
      <c r="CQ59" s="41"/>
      <c r="CR59" s="41"/>
      <c r="CS59" s="41"/>
      <c r="CT59" s="41"/>
      <c r="CU59" s="41"/>
      <c r="CV59" s="41"/>
      <c r="CW59" s="41"/>
      <c r="CX59" s="41"/>
      <c r="CY59" s="41"/>
      <c r="CZ59" s="41"/>
      <c r="DA59" s="41"/>
      <c r="DB59" s="41"/>
      <c r="DC59" s="41"/>
      <c r="DD59" s="41"/>
      <c r="DE59" s="34">
        <f t="shared" si="22"/>
        <v>0</v>
      </c>
      <c r="DF59" s="36">
        <f t="shared" si="23"/>
        <v>0</v>
      </c>
    </row>
    <row r="60" spans="1:110" ht="15.75" customHeight="1">
      <c r="A60" s="42"/>
      <c r="B60" s="15" t="s">
        <v>61</v>
      </c>
      <c r="C60" s="86" t="s">
        <v>92</v>
      </c>
      <c r="D60" s="41"/>
      <c r="E60" s="41"/>
      <c r="F60" s="41"/>
      <c r="G60" s="41"/>
      <c r="H60" s="41"/>
      <c r="I60" s="41"/>
      <c r="J60" s="41"/>
      <c r="K60" s="41"/>
      <c r="L60" s="41"/>
      <c r="M60" s="41"/>
      <c r="N60" s="41"/>
      <c r="O60" s="34">
        <f t="shared" si="24"/>
        <v>0</v>
      </c>
      <c r="P60" s="36"/>
      <c r="Q60" s="41"/>
      <c r="R60" s="41"/>
      <c r="S60" s="41"/>
      <c r="T60" s="34">
        <f t="shared" si="25"/>
        <v>0</v>
      </c>
      <c r="U60" s="41"/>
      <c r="V60" s="41"/>
      <c r="W60" s="41"/>
      <c r="X60" s="41"/>
      <c r="Y60" s="41"/>
      <c r="Z60" s="34">
        <f t="shared" si="26"/>
        <v>0</v>
      </c>
      <c r="AA60" s="34">
        <f t="shared" si="27"/>
        <v>0</v>
      </c>
      <c r="AB60" s="35"/>
      <c r="AC60" s="41"/>
      <c r="AD60" s="41"/>
      <c r="AE60" s="41"/>
      <c r="AF60" s="41"/>
      <c r="AG60" s="41"/>
      <c r="AH60" s="34">
        <f t="shared" si="28"/>
        <v>0</v>
      </c>
      <c r="AI60" s="41"/>
      <c r="AJ60" s="41">
        <v>1.5</v>
      </c>
      <c r="AK60" s="41">
        <v>2.5</v>
      </c>
      <c r="AL60" s="41">
        <v>2</v>
      </c>
      <c r="AM60" s="41">
        <v>1</v>
      </c>
      <c r="AN60" s="34">
        <f t="shared" si="29"/>
        <v>7</v>
      </c>
      <c r="AO60" s="41"/>
      <c r="AP60" s="41"/>
      <c r="AQ60" s="41"/>
      <c r="AR60" s="41"/>
      <c r="AS60" s="41"/>
      <c r="AT60" s="34">
        <f t="shared" si="30"/>
        <v>0</v>
      </c>
      <c r="AU60" s="41"/>
      <c r="AV60" s="41"/>
      <c r="AW60" s="41"/>
      <c r="AX60" s="41"/>
      <c r="AY60" s="41"/>
      <c r="AZ60" s="34">
        <f t="shared" si="31"/>
        <v>0</v>
      </c>
      <c r="BA60" s="34">
        <f t="shared" si="32"/>
        <v>7</v>
      </c>
      <c r="BB60" s="35"/>
      <c r="BC60" s="41">
        <v>1.2</v>
      </c>
      <c r="BD60" s="41">
        <v>1</v>
      </c>
      <c r="BE60" s="41"/>
      <c r="BF60" s="41">
        <v>2.00005</v>
      </c>
      <c r="BG60" s="41"/>
      <c r="BH60" s="41"/>
      <c r="BI60" s="34">
        <f t="shared" si="33"/>
        <v>4.20005</v>
      </c>
      <c r="BJ60" s="41"/>
      <c r="BK60" s="41"/>
      <c r="BL60" s="41"/>
      <c r="BM60" s="41"/>
      <c r="BN60" s="41"/>
      <c r="BO60" s="41"/>
      <c r="BP60" s="34">
        <f t="shared" si="34"/>
        <v>0</v>
      </c>
      <c r="BQ60" s="41"/>
      <c r="BR60" s="41"/>
      <c r="BS60" s="41"/>
      <c r="BT60" s="41"/>
      <c r="BU60" s="41"/>
      <c r="BV60" s="34">
        <f t="shared" si="35"/>
        <v>0</v>
      </c>
      <c r="BW60" s="41"/>
      <c r="BX60" s="41"/>
      <c r="BY60" s="41"/>
      <c r="BZ60" s="41"/>
      <c r="CA60" s="41"/>
      <c r="CB60" s="34">
        <f t="shared" si="18"/>
        <v>0</v>
      </c>
      <c r="CC60" s="34">
        <f t="shared" si="19"/>
        <v>4.20005</v>
      </c>
      <c r="CD60" s="35"/>
      <c r="CE60" s="41"/>
      <c r="CF60" s="41"/>
      <c r="CG60" s="41"/>
      <c r="CH60" s="36">
        <f t="shared" si="20"/>
        <v>0</v>
      </c>
      <c r="CI60" s="36"/>
      <c r="CJ60" s="41"/>
      <c r="CK60" s="41"/>
      <c r="CL60" s="41"/>
      <c r="CM60" s="34">
        <f t="shared" si="21"/>
        <v>0</v>
      </c>
      <c r="CN60" s="41"/>
      <c r="CO60" s="41"/>
      <c r="CP60" s="41"/>
      <c r="CQ60" s="41"/>
      <c r="CR60" s="41"/>
      <c r="CS60" s="41"/>
      <c r="CT60" s="41"/>
      <c r="CU60" s="41"/>
      <c r="CV60" s="41"/>
      <c r="CW60" s="41"/>
      <c r="CX60" s="41"/>
      <c r="CY60" s="41"/>
      <c r="CZ60" s="41"/>
      <c r="DA60" s="41"/>
      <c r="DB60" s="41"/>
      <c r="DC60" s="41"/>
      <c r="DD60" s="41"/>
      <c r="DE60" s="34">
        <f t="shared" si="22"/>
        <v>0</v>
      </c>
      <c r="DF60" s="36">
        <f t="shared" si="23"/>
        <v>0</v>
      </c>
    </row>
    <row r="61" spans="1:110" ht="15.75" customHeight="1">
      <c r="A61" s="42"/>
      <c r="B61" s="15" t="s">
        <v>62</v>
      </c>
      <c r="C61" s="86" t="s">
        <v>92</v>
      </c>
      <c r="D61" s="41"/>
      <c r="E61" s="41"/>
      <c r="F61" s="41"/>
      <c r="G61" s="41"/>
      <c r="H61" s="41"/>
      <c r="I61" s="41"/>
      <c r="J61" s="41"/>
      <c r="K61" s="41"/>
      <c r="L61" s="41"/>
      <c r="M61" s="41"/>
      <c r="N61" s="41"/>
      <c r="O61" s="34">
        <f t="shared" si="24"/>
        <v>0</v>
      </c>
      <c r="P61" s="36"/>
      <c r="Q61" s="41"/>
      <c r="R61" s="41"/>
      <c r="S61" s="41"/>
      <c r="T61" s="34">
        <f t="shared" si="25"/>
        <v>0</v>
      </c>
      <c r="U61" s="41"/>
      <c r="V61" s="41"/>
      <c r="W61" s="41"/>
      <c r="X61" s="41"/>
      <c r="Y61" s="41"/>
      <c r="Z61" s="34">
        <f t="shared" si="26"/>
        <v>0</v>
      </c>
      <c r="AA61" s="34">
        <f t="shared" si="27"/>
        <v>0</v>
      </c>
      <c r="AB61" s="35"/>
      <c r="AC61" s="41"/>
      <c r="AD61" s="41"/>
      <c r="AE61" s="41"/>
      <c r="AF61" s="41"/>
      <c r="AG61" s="41"/>
      <c r="AH61" s="34">
        <f t="shared" si="28"/>
        <v>0</v>
      </c>
      <c r="AI61" s="41"/>
      <c r="AJ61" s="41"/>
      <c r="AK61" s="41"/>
      <c r="AL61" s="41">
        <v>7.5</v>
      </c>
      <c r="AM61" s="41">
        <v>7.5</v>
      </c>
      <c r="AN61" s="34">
        <f t="shared" si="29"/>
        <v>15</v>
      </c>
      <c r="AO61" s="41"/>
      <c r="AP61" s="41"/>
      <c r="AQ61" s="41"/>
      <c r="AR61" s="41"/>
      <c r="AS61" s="41"/>
      <c r="AT61" s="34">
        <f t="shared" si="30"/>
        <v>0</v>
      </c>
      <c r="AU61" s="41"/>
      <c r="AV61" s="41"/>
      <c r="AW61" s="41"/>
      <c r="AX61" s="41"/>
      <c r="AY61" s="41"/>
      <c r="AZ61" s="34">
        <f t="shared" si="31"/>
        <v>0</v>
      </c>
      <c r="BA61" s="34">
        <f t="shared" si="32"/>
        <v>15</v>
      </c>
      <c r="BB61" s="35"/>
      <c r="BC61" s="41"/>
      <c r="BD61" s="41"/>
      <c r="BE61" s="41"/>
      <c r="BF61" s="41"/>
      <c r="BG61" s="41"/>
      <c r="BH61" s="41"/>
      <c r="BI61" s="34">
        <f t="shared" si="33"/>
        <v>0</v>
      </c>
      <c r="BJ61" s="41">
        <v>7.499999999999999</v>
      </c>
      <c r="BK61" s="41">
        <v>7.5</v>
      </c>
      <c r="BL61" s="41"/>
      <c r="BM61" s="41"/>
      <c r="BN61" s="41"/>
      <c r="BO61" s="41"/>
      <c r="BP61" s="34">
        <f t="shared" si="34"/>
        <v>15</v>
      </c>
      <c r="BQ61" s="41"/>
      <c r="BR61" s="41"/>
      <c r="BS61" s="41"/>
      <c r="BT61" s="41"/>
      <c r="BU61" s="41"/>
      <c r="BV61" s="34">
        <f t="shared" si="35"/>
        <v>0</v>
      </c>
      <c r="BW61" s="41"/>
      <c r="BX61" s="41"/>
      <c r="BY61" s="41"/>
      <c r="BZ61" s="41"/>
      <c r="CA61" s="41"/>
      <c r="CB61" s="34">
        <f t="shared" si="18"/>
        <v>0</v>
      </c>
      <c r="CC61" s="34">
        <f t="shared" si="19"/>
        <v>15</v>
      </c>
      <c r="CD61" s="35"/>
      <c r="CE61" s="41"/>
      <c r="CF61" s="41"/>
      <c r="CG61" s="41"/>
      <c r="CH61" s="36">
        <f t="shared" si="20"/>
        <v>0</v>
      </c>
      <c r="CI61" s="36"/>
      <c r="CJ61" s="41"/>
      <c r="CK61" s="41"/>
      <c r="CL61" s="41"/>
      <c r="CM61" s="34">
        <f t="shared" si="21"/>
        <v>0</v>
      </c>
      <c r="CN61" s="41"/>
      <c r="CO61" s="41"/>
      <c r="CP61" s="41"/>
      <c r="CQ61" s="41"/>
      <c r="CR61" s="41"/>
      <c r="CS61" s="41"/>
      <c r="CT61" s="41"/>
      <c r="CU61" s="41"/>
      <c r="CV61" s="41"/>
      <c r="CW61" s="41"/>
      <c r="CX61" s="41"/>
      <c r="CY61" s="41"/>
      <c r="CZ61" s="41"/>
      <c r="DA61" s="41"/>
      <c r="DB61" s="41"/>
      <c r="DC61" s="41"/>
      <c r="DD61" s="41"/>
      <c r="DE61" s="34">
        <f t="shared" si="22"/>
        <v>0</v>
      </c>
      <c r="DF61" s="36">
        <f t="shared" si="23"/>
        <v>0</v>
      </c>
    </row>
    <row r="62" spans="1:110" ht="15.75" customHeight="1">
      <c r="A62" s="42">
        <v>12</v>
      </c>
      <c r="B62" s="16" t="s">
        <v>152</v>
      </c>
      <c r="C62" s="86" t="s">
        <v>92</v>
      </c>
      <c r="D62" s="51"/>
      <c r="E62" s="51"/>
      <c r="F62" s="51"/>
      <c r="G62" s="51"/>
      <c r="H62" s="51"/>
      <c r="I62" s="51"/>
      <c r="J62" s="51"/>
      <c r="K62" s="51"/>
      <c r="L62" s="51"/>
      <c r="M62" s="51"/>
      <c r="N62" s="51"/>
      <c r="O62" s="34">
        <f>SUM(D62:N62)</f>
        <v>0</v>
      </c>
      <c r="P62" s="36"/>
      <c r="Q62" s="51"/>
      <c r="R62" s="51"/>
      <c r="S62" s="51"/>
      <c r="T62" s="34">
        <f>SUM(Q62:S62)</f>
        <v>0</v>
      </c>
      <c r="U62" s="51"/>
      <c r="V62" s="51"/>
      <c r="W62" s="51"/>
      <c r="X62" s="51"/>
      <c r="Y62" s="51"/>
      <c r="Z62" s="34">
        <f>SUM(U62:Y62)</f>
        <v>0</v>
      </c>
      <c r="AA62" s="34">
        <f>SUM(O62,P62,T62,Z62)</f>
        <v>0</v>
      </c>
      <c r="AB62" s="35"/>
      <c r="AC62" s="51"/>
      <c r="AD62" s="51"/>
      <c r="AE62" s="51"/>
      <c r="AF62" s="51"/>
      <c r="AG62" s="51"/>
      <c r="AH62" s="34">
        <f>SUM(AC62:AG62)</f>
        <v>0</v>
      </c>
      <c r="AI62" s="51"/>
      <c r="AJ62" s="51"/>
      <c r="AK62" s="51"/>
      <c r="AL62" s="51"/>
      <c r="AM62" s="51"/>
      <c r="AN62" s="34">
        <f>SUM(AI62:AM62)</f>
        <v>0</v>
      </c>
      <c r="AO62" s="51"/>
      <c r="AP62" s="51"/>
      <c r="AQ62" s="51"/>
      <c r="AR62" s="51"/>
      <c r="AS62" s="51"/>
      <c r="AT62" s="34">
        <f>SUM(AO62:AS62)</f>
        <v>0</v>
      </c>
      <c r="AU62" s="51"/>
      <c r="AV62" s="51"/>
      <c r="AW62" s="51"/>
      <c r="AX62" s="51"/>
      <c r="AY62" s="51"/>
      <c r="AZ62" s="34">
        <f>SUM(AU62:AY62)</f>
        <v>0</v>
      </c>
      <c r="BA62" s="34">
        <f>SUM(AH62,AN62,AT62,AZ62)</f>
        <v>0</v>
      </c>
      <c r="BB62" s="35"/>
      <c r="BC62" s="51"/>
      <c r="BD62" s="51"/>
      <c r="BE62" s="51"/>
      <c r="BF62" s="51"/>
      <c r="BG62" s="51"/>
      <c r="BH62" s="51"/>
      <c r="BI62" s="34">
        <f>SUM(BC62:BH62)</f>
        <v>0</v>
      </c>
      <c r="BJ62" s="51"/>
      <c r="BK62" s="51"/>
      <c r="BL62" s="51"/>
      <c r="BM62" s="51"/>
      <c r="BN62" s="51"/>
      <c r="BO62" s="51">
        <v>3.8</v>
      </c>
      <c r="BP62" s="36">
        <f>SUM(BJ62:BO62)</f>
        <v>3.8</v>
      </c>
      <c r="BQ62" s="51"/>
      <c r="BR62" s="51"/>
      <c r="BS62" s="51"/>
      <c r="BT62" s="51"/>
      <c r="BU62" s="51"/>
      <c r="BV62" s="36">
        <f>SUM(BQ62:BU62)</f>
        <v>0</v>
      </c>
      <c r="BW62" s="51"/>
      <c r="BX62" s="51"/>
      <c r="BY62" s="51"/>
      <c r="BZ62" s="51"/>
      <c r="CA62" s="51"/>
      <c r="CB62" s="36">
        <f>SUM(BW62:CA62)</f>
        <v>0</v>
      </c>
      <c r="CC62" s="36">
        <f>SUM(BI62,BP62,BV62,CB62)</f>
        <v>3.8</v>
      </c>
      <c r="CD62" s="35"/>
      <c r="CE62" s="51"/>
      <c r="CF62" s="51"/>
      <c r="CG62" s="51"/>
      <c r="CH62" s="36">
        <f>SUM(CE62:CG62)</f>
        <v>0</v>
      </c>
      <c r="CI62" s="36"/>
      <c r="CJ62" s="51"/>
      <c r="CK62" s="51"/>
      <c r="CL62" s="51"/>
      <c r="CM62" s="34">
        <f>SUM(CJ62:CL62)</f>
        <v>0</v>
      </c>
      <c r="CN62" s="51"/>
      <c r="CO62" s="51"/>
      <c r="CP62" s="51"/>
      <c r="CQ62" s="51"/>
      <c r="CR62" s="51"/>
      <c r="CS62" s="51"/>
      <c r="CT62" s="51"/>
      <c r="CU62" s="51"/>
      <c r="CV62" s="51"/>
      <c r="CW62" s="51"/>
      <c r="CX62" s="51"/>
      <c r="CY62" s="51"/>
      <c r="CZ62" s="51"/>
      <c r="DA62" s="51"/>
      <c r="DB62" s="51"/>
      <c r="DC62" s="51"/>
      <c r="DD62" s="51"/>
      <c r="DE62" s="36">
        <f t="shared" si="22"/>
        <v>0</v>
      </c>
      <c r="DF62" s="36">
        <f>SUM(CH62,CI62,CM62,DE62)</f>
        <v>0</v>
      </c>
    </row>
    <row r="63" spans="1:110" ht="15.75" customHeight="1">
      <c r="A63" s="42"/>
      <c r="B63" s="16" t="s">
        <v>63</v>
      </c>
      <c r="C63" s="86" t="s">
        <v>99</v>
      </c>
      <c r="D63" s="51"/>
      <c r="E63" s="51"/>
      <c r="F63" s="51"/>
      <c r="G63" s="51"/>
      <c r="H63" s="51"/>
      <c r="I63" s="51"/>
      <c r="J63" s="51"/>
      <c r="K63" s="51"/>
      <c r="L63" s="51"/>
      <c r="M63" s="51"/>
      <c r="N63" s="51"/>
      <c r="O63" s="34">
        <f t="shared" si="24"/>
        <v>0</v>
      </c>
      <c r="P63" s="36"/>
      <c r="Q63" s="51"/>
      <c r="R63" s="51"/>
      <c r="S63" s="51"/>
      <c r="T63" s="34">
        <f t="shared" si="25"/>
        <v>0</v>
      </c>
      <c r="U63" s="51"/>
      <c r="V63" s="51"/>
      <c r="W63" s="51"/>
      <c r="X63" s="51"/>
      <c r="Y63" s="51"/>
      <c r="Z63" s="34">
        <f t="shared" si="26"/>
        <v>0</v>
      </c>
      <c r="AA63" s="34">
        <f t="shared" si="27"/>
        <v>0</v>
      </c>
      <c r="AB63" s="35"/>
      <c r="AC63" s="51"/>
      <c r="AD63" s="51"/>
      <c r="AE63" s="51"/>
      <c r="AF63" s="51"/>
      <c r="AG63" s="51"/>
      <c r="AH63" s="34">
        <f t="shared" si="28"/>
        <v>0</v>
      </c>
      <c r="AI63" s="51"/>
      <c r="AJ63" s="51"/>
      <c r="AK63" s="51"/>
      <c r="AL63" s="51"/>
      <c r="AM63" s="51"/>
      <c r="AN63" s="34">
        <f t="shared" si="29"/>
        <v>0</v>
      </c>
      <c r="AO63" s="51"/>
      <c r="AP63" s="51"/>
      <c r="AQ63" s="51"/>
      <c r="AR63" s="51"/>
      <c r="AS63" s="51"/>
      <c r="AT63" s="34">
        <f t="shared" si="30"/>
        <v>0</v>
      </c>
      <c r="AU63" s="51"/>
      <c r="AV63" s="51"/>
      <c r="AW63" s="51"/>
      <c r="AX63" s="51"/>
      <c r="AY63" s="51"/>
      <c r="AZ63" s="34">
        <f t="shared" si="31"/>
        <v>0</v>
      </c>
      <c r="BA63" s="34">
        <f t="shared" si="32"/>
        <v>0</v>
      </c>
      <c r="BB63" s="35"/>
      <c r="BC63" s="51"/>
      <c r="BD63" s="51"/>
      <c r="BE63" s="51"/>
      <c r="BF63" s="51"/>
      <c r="BG63" s="51"/>
      <c r="BH63" s="51"/>
      <c r="BI63" s="34">
        <f t="shared" si="33"/>
        <v>0</v>
      </c>
      <c r="BJ63" s="51"/>
      <c r="BK63" s="51"/>
      <c r="BL63" s="51">
        <v>1</v>
      </c>
      <c r="BM63" s="51"/>
      <c r="BN63" s="51"/>
      <c r="BO63" s="51"/>
      <c r="BP63" s="36">
        <f t="shared" si="34"/>
        <v>1</v>
      </c>
      <c r="BQ63" s="51"/>
      <c r="BR63" s="51"/>
      <c r="BS63" s="51"/>
      <c r="BT63" s="51"/>
      <c r="BU63" s="51"/>
      <c r="BV63" s="36">
        <f t="shared" si="35"/>
        <v>0</v>
      </c>
      <c r="BW63" s="51"/>
      <c r="BX63" s="51"/>
      <c r="BY63" s="51"/>
      <c r="BZ63" s="51"/>
      <c r="CA63" s="51"/>
      <c r="CB63" s="36">
        <f t="shared" si="18"/>
        <v>0</v>
      </c>
      <c r="CC63" s="36">
        <f t="shared" si="19"/>
        <v>1</v>
      </c>
      <c r="CD63" s="35"/>
      <c r="CE63" s="51"/>
      <c r="CF63" s="51"/>
      <c r="CG63" s="51"/>
      <c r="CH63" s="36">
        <f t="shared" si="20"/>
        <v>0</v>
      </c>
      <c r="CI63" s="36"/>
      <c r="CJ63" s="51"/>
      <c r="CK63" s="51"/>
      <c r="CL63" s="51"/>
      <c r="CM63" s="34">
        <f t="shared" si="21"/>
        <v>0</v>
      </c>
      <c r="CN63" s="51"/>
      <c r="CO63" s="51"/>
      <c r="CP63" s="51"/>
      <c r="CQ63" s="51"/>
      <c r="CR63" s="51"/>
      <c r="CS63" s="51"/>
      <c r="CT63" s="51"/>
      <c r="CU63" s="51"/>
      <c r="CV63" s="51"/>
      <c r="CW63" s="51"/>
      <c r="CX63" s="51"/>
      <c r="CY63" s="51"/>
      <c r="CZ63" s="51"/>
      <c r="DA63" s="51"/>
      <c r="DB63" s="51"/>
      <c r="DC63" s="51"/>
      <c r="DD63" s="51"/>
      <c r="DE63" s="36">
        <f>SUM(CN63:DD63)</f>
        <v>0</v>
      </c>
      <c r="DF63" s="36">
        <f t="shared" si="23"/>
        <v>0</v>
      </c>
    </row>
    <row r="64" spans="1:110" ht="15.75" customHeight="1">
      <c r="A64" s="42"/>
      <c r="B64" s="16" t="s">
        <v>64</v>
      </c>
      <c r="C64" s="86" t="s">
        <v>92</v>
      </c>
      <c r="D64" s="51"/>
      <c r="E64" s="51"/>
      <c r="F64" s="51"/>
      <c r="G64" s="51"/>
      <c r="H64" s="51"/>
      <c r="I64" s="51"/>
      <c r="J64" s="51"/>
      <c r="K64" s="51"/>
      <c r="L64" s="51"/>
      <c r="M64" s="51"/>
      <c r="N64" s="51"/>
      <c r="O64" s="34">
        <f>SUM(D64:N64)</f>
        <v>0</v>
      </c>
      <c r="P64" s="36"/>
      <c r="Q64" s="51"/>
      <c r="R64" s="51"/>
      <c r="S64" s="51"/>
      <c r="T64" s="34">
        <f>SUM(Q64:S64)</f>
        <v>0</v>
      </c>
      <c r="U64" s="51"/>
      <c r="V64" s="51"/>
      <c r="W64" s="51"/>
      <c r="X64" s="51"/>
      <c r="Y64" s="51"/>
      <c r="Z64" s="34">
        <f>SUM(U64:Y64)</f>
        <v>0</v>
      </c>
      <c r="AA64" s="34">
        <f>SUM(O64,P64,T64,Z64)</f>
        <v>0</v>
      </c>
      <c r="AB64" s="35"/>
      <c r="AC64" s="51"/>
      <c r="AD64" s="51"/>
      <c r="AE64" s="51"/>
      <c r="AF64" s="51"/>
      <c r="AG64" s="51">
        <v>1.05</v>
      </c>
      <c r="AH64" s="34">
        <f>SUM(AC64:AG64)</f>
        <v>1.05</v>
      </c>
      <c r="AI64" s="51"/>
      <c r="AJ64" s="51"/>
      <c r="AK64" s="51"/>
      <c r="AL64" s="51"/>
      <c r="AM64" s="51"/>
      <c r="AN64" s="34">
        <f>SUM(AI64:AM64)</f>
        <v>0</v>
      </c>
      <c r="AO64" s="51"/>
      <c r="AP64" s="51"/>
      <c r="AQ64" s="51"/>
      <c r="AR64" s="51"/>
      <c r="AS64" s="51"/>
      <c r="AT64" s="34">
        <f>SUM(AO64:AS64)</f>
        <v>0</v>
      </c>
      <c r="AU64" s="51"/>
      <c r="AV64" s="51"/>
      <c r="AW64" s="51"/>
      <c r="AX64" s="51"/>
      <c r="AY64" s="51"/>
      <c r="AZ64" s="34">
        <f>SUM(AU64:AY64)</f>
        <v>0</v>
      </c>
      <c r="BA64" s="34">
        <f>SUM(AH64,AN64,AT64,AZ64)</f>
        <v>1.05</v>
      </c>
      <c r="BB64" s="35"/>
      <c r="BC64" s="51">
        <v>0.1</v>
      </c>
      <c r="BD64" s="51"/>
      <c r="BE64" s="51">
        <v>1</v>
      </c>
      <c r="BF64" s="51"/>
      <c r="BG64" s="51"/>
      <c r="BH64" s="51"/>
      <c r="BI64" s="34">
        <f>SUM(BC64:BH64)</f>
        <v>1.1</v>
      </c>
      <c r="BJ64" s="51">
        <v>2.5</v>
      </c>
      <c r="BK64" s="51">
        <v>2.5</v>
      </c>
      <c r="BL64" s="51"/>
      <c r="BM64" s="51"/>
      <c r="BN64" s="51"/>
      <c r="BO64" s="51"/>
      <c r="BP64" s="36">
        <f>SUM(BJ64:BO64)</f>
        <v>5</v>
      </c>
      <c r="BQ64" s="51"/>
      <c r="BR64" s="51"/>
      <c r="BS64" s="51"/>
      <c r="BT64" s="51"/>
      <c r="BU64" s="51"/>
      <c r="BV64" s="36">
        <f>SUM(BQ64:BU64)</f>
        <v>0</v>
      </c>
      <c r="BW64" s="51"/>
      <c r="BX64" s="51"/>
      <c r="BY64" s="51"/>
      <c r="BZ64" s="51"/>
      <c r="CA64" s="51"/>
      <c r="CB64" s="36">
        <f>SUM(BW64:CA64)</f>
        <v>0</v>
      </c>
      <c r="CC64" s="36">
        <f>SUM(BI64,BP64,BV64,CB64)</f>
        <v>6.1</v>
      </c>
      <c r="CD64" s="35"/>
      <c r="CE64" s="51"/>
      <c r="CF64" s="51"/>
      <c r="CG64" s="51"/>
      <c r="CH64" s="36">
        <f t="shared" si="20"/>
        <v>0</v>
      </c>
      <c r="CI64" s="36"/>
      <c r="CJ64" s="51"/>
      <c r="CK64" s="51"/>
      <c r="CL64" s="51"/>
      <c r="CM64" s="34">
        <f>SUM(CJ64:CL64)</f>
        <v>0</v>
      </c>
      <c r="CN64" s="51"/>
      <c r="CO64" s="51"/>
      <c r="CP64" s="51"/>
      <c r="CQ64" s="51"/>
      <c r="CR64" s="51"/>
      <c r="CS64" s="51"/>
      <c r="CT64" s="51"/>
      <c r="CU64" s="51"/>
      <c r="CV64" s="51"/>
      <c r="CW64" s="51"/>
      <c r="CX64" s="51"/>
      <c r="CY64" s="51"/>
      <c r="CZ64" s="51"/>
      <c r="DA64" s="51"/>
      <c r="DB64" s="51"/>
      <c r="DC64" s="51"/>
      <c r="DD64" s="51"/>
      <c r="DE64" s="36">
        <f t="shared" si="22"/>
        <v>0</v>
      </c>
      <c r="DF64" s="36">
        <f>SUM(CH64,CI64,CM64,DE64)</f>
        <v>0</v>
      </c>
    </row>
    <row r="65" spans="1:110" ht="15.75" customHeight="1">
      <c r="A65" s="42"/>
      <c r="B65" s="16" t="s">
        <v>178</v>
      </c>
      <c r="C65" s="86" t="s">
        <v>92</v>
      </c>
      <c r="D65" s="51"/>
      <c r="E65" s="51"/>
      <c r="F65" s="51"/>
      <c r="G65" s="51"/>
      <c r="H65" s="51"/>
      <c r="I65" s="51"/>
      <c r="J65" s="51"/>
      <c r="K65" s="51"/>
      <c r="L65" s="51"/>
      <c r="M65" s="51"/>
      <c r="N65" s="51"/>
      <c r="O65" s="34">
        <f>SUM(D65:N65)</f>
        <v>0</v>
      </c>
      <c r="P65" s="36"/>
      <c r="Q65" s="51"/>
      <c r="R65" s="51"/>
      <c r="S65" s="51"/>
      <c r="T65" s="34">
        <f>SUM(Q65:S65)</f>
        <v>0</v>
      </c>
      <c r="U65" s="51"/>
      <c r="V65" s="51"/>
      <c r="W65" s="51"/>
      <c r="X65" s="51"/>
      <c r="Y65" s="51"/>
      <c r="Z65" s="34">
        <f>SUM(U65:Y65)</f>
        <v>0</v>
      </c>
      <c r="AA65" s="34">
        <f>SUM(O65,P65,T65,Z65)</f>
        <v>0</v>
      </c>
      <c r="AB65" s="35"/>
      <c r="AC65" s="51"/>
      <c r="AD65" s="51"/>
      <c r="AE65" s="51"/>
      <c r="AF65" s="51"/>
      <c r="AG65" s="51"/>
      <c r="AH65" s="34">
        <f>SUM(AC65:AG65)</f>
        <v>0</v>
      </c>
      <c r="AI65" s="51"/>
      <c r="AJ65" s="51"/>
      <c r="AK65" s="51"/>
      <c r="AL65" s="51"/>
      <c r="AM65" s="51"/>
      <c r="AN65" s="34">
        <f>SUM(AI65:AM65)</f>
        <v>0</v>
      </c>
      <c r="AO65" s="51"/>
      <c r="AP65" s="51"/>
      <c r="AQ65" s="51"/>
      <c r="AR65" s="51"/>
      <c r="AS65" s="51"/>
      <c r="AT65" s="34">
        <f>SUM(AO65:AS65)</f>
        <v>0</v>
      </c>
      <c r="AU65" s="51"/>
      <c r="AV65" s="51"/>
      <c r="AW65" s="51"/>
      <c r="AX65" s="51"/>
      <c r="AY65" s="51"/>
      <c r="AZ65" s="34">
        <f>SUM(AU65:AY65)</f>
        <v>0</v>
      </c>
      <c r="BA65" s="34">
        <f>SUM(AH65,AN65,AT65,AZ65)</f>
        <v>0</v>
      </c>
      <c r="BB65" s="35"/>
      <c r="BC65" s="51"/>
      <c r="BD65" s="51"/>
      <c r="BE65" s="51"/>
      <c r="BF65" s="51"/>
      <c r="BG65" s="51"/>
      <c r="BH65" s="51"/>
      <c r="BI65" s="34">
        <f>SUM(BC65:BH65)</f>
        <v>0</v>
      </c>
      <c r="BJ65" s="51"/>
      <c r="BK65" s="51"/>
      <c r="BL65" s="51"/>
      <c r="BM65" s="51"/>
      <c r="BN65" s="51"/>
      <c r="BO65" s="51">
        <v>1.5</v>
      </c>
      <c r="BP65" s="36">
        <f>SUM(BJ65:BO65)</f>
        <v>1.5</v>
      </c>
      <c r="BQ65" s="51"/>
      <c r="BR65" s="51"/>
      <c r="BS65" s="51"/>
      <c r="BT65" s="51"/>
      <c r="BU65" s="51"/>
      <c r="BV65" s="36">
        <f>SUM(BQ65:BU65)</f>
        <v>0</v>
      </c>
      <c r="BW65" s="51"/>
      <c r="BX65" s="51"/>
      <c r="BY65" s="51"/>
      <c r="BZ65" s="51"/>
      <c r="CA65" s="51"/>
      <c r="CB65" s="36">
        <f>SUM(BW65:CA65)</f>
        <v>0</v>
      </c>
      <c r="CC65" s="36">
        <f>SUM(BI65,BP65,BV65,CB65)</f>
        <v>1.5</v>
      </c>
      <c r="CD65" s="35"/>
      <c r="CE65" s="51"/>
      <c r="CF65" s="51"/>
      <c r="CG65" s="51"/>
      <c r="CH65" s="36">
        <f>SUM(CE65:CG65)</f>
        <v>0</v>
      </c>
      <c r="CI65" s="36"/>
      <c r="CJ65" s="51"/>
      <c r="CK65" s="51"/>
      <c r="CL65" s="51"/>
      <c r="CM65" s="34">
        <f>SUM(CJ65:CL65)</f>
        <v>0</v>
      </c>
      <c r="CN65" s="51"/>
      <c r="CO65" s="51"/>
      <c r="CP65" s="51"/>
      <c r="CQ65" s="51"/>
      <c r="CR65" s="51"/>
      <c r="CS65" s="51"/>
      <c r="CT65" s="51"/>
      <c r="CU65" s="51"/>
      <c r="CV65" s="51"/>
      <c r="CW65" s="51"/>
      <c r="CX65" s="51"/>
      <c r="CY65" s="51"/>
      <c r="CZ65" s="51"/>
      <c r="DA65" s="51"/>
      <c r="DB65" s="51"/>
      <c r="DC65" s="51"/>
      <c r="DD65" s="51"/>
      <c r="DE65" s="36">
        <f>SUM(CN65:DD65)</f>
        <v>0</v>
      </c>
      <c r="DF65" s="36">
        <f>SUM(CH65,CI65,CM65,DE65)</f>
        <v>0</v>
      </c>
    </row>
    <row r="66" spans="1:110" ht="15.75" customHeight="1">
      <c r="A66" s="42">
        <v>13</v>
      </c>
      <c r="B66" s="16" t="s">
        <v>65</v>
      </c>
      <c r="C66" s="86" t="s">
        <v>95</v>
      </c>
      <c r="D66" s="51"/>
      <c r="E66" s="51"/>
      <c r="F66" s="51"/>
      <c r="G66" s="51"/>
      <c r="H66" s="51"/>
      <c r="I66" s="51"/>
      <c r="J66" s="51"/>
      <c r="K66" s="51"/>
      <c r="L66" s="51"/>
      <c r="M66" s="51"/>
      <c r="N66" s="51"/>
      <c r="O66" s="34">
        <f t="shared" si="24"/>
        <v>0</v>
      </c>
      <c r="P66" s="36"/>
      <c r="Q66" s="51"/>
      <c r="R66" s="51"/>
      <c r="S66" s="51"/>
      <c r="T66" s="34">
        <f t="shared" si="25"/>
        <v>0</v>
      </c>
      <c r="U66" s="51"/>
      <c r="V66" s="51"/>
      <c r="W66" s="51"/>
      <c r="X66" s="51"/>
      <c r="Y66" s="51"/>
      <c r="Z66" s="34">
        <f t="shared" si="26"/>
        <v>0</v>
      </c>
      <c r="AA66" s="34">
        <f t="shared" si="27"/>
        <v>0</v>
      </c>
      <c r="AB66" s="35"/>
      <c r="AC66" s="51"/>
      <c r="AD66" s="51"/>
      <c r="AE66" s="51"/>
      <c r="AF66" s="51"/>
      <c r="AG66" s="51"/>
      <c r="AH66" s="34">
        <f t="shared" si="28"/>
        <v>0</v>
      </c>
      <c r="AI66" s="51"/>
      <c r="AJ66" s="51"/>
      <c r="AK66" s="51"/>
      <c r="AL66" s="51"/>
      <c r="AM66" s="51"/>
      <c r="AN66" s="34">
        <f t="shared" si="29"/>
        <v>0</v>
      </c>
      <c r="AO66" s="51"/>
      <c r="AP66" s="51"/>
      <c r="AQ66" s="51"/>
      <c r="AR66" s="51"/>
      <c r="AS66" s="51"/>
      <c r="AT66" s="34">
        <f t="shared" si="30"/>
        <v>0</v>
      </c>
      <c r="AU66" s="51"/>
      <c r="AV66" s="51"/>
      <c r="AW66" s="51"/>
      <c r="AX66" s="51"/>
      <c r="AY66" s="51"/>
      <c r="AZ66" s="34">
        <f t="shared" si="31"/>
        <v>0</v>
      </c>
      <c r="BA66" s="34">
        <f t="shared" si="32"/>
        <v>0</v>
      </c>
      <c r="BB66" s="35"/>
      <c r="BC66" s="51"/>
      <c r="BD66" s="51"/>
      <c r="BE66" s="51"/>
      <c r="BF66" s="51"/>
      <c r="BG66" s="51"/>
      <c r="BH66" s="51"/>
      <c r="BI66" s="34">
        <f t="shared" si="33"/>
        <v>0</v>
      </c>
      <c r="BJ66" s="51">
        <v>1</v>
      </c>
      <c r="BK66" s="51">
        <v>0.95</v>
      </c>
      <c r="BL66" s="51">
        <v>0.95</v>
      </c>
      <c r="BM66" s="51"/>
      <c r="BN66" s="51"/>
      <c r="BO66" s="51"/>
      <c r="BP66" s="36">
        <f t="shared" si="34"/>
        <v>2.9</v>
      </c>
      <c r="BQ66" s="51"/>
      <c r="BR66" s="51"/>
      <c r="BS66" s="51"/>
      <c r="BT66" s="51"/>
      <c r="BU66" s="51"/>
      <c r="BV66" s="36">
        <f t="shared" si="35"/>
        <v>0</v>
      </c>
      <c r="BW66" s="51"/>
      <c r="BX66" s="51"/>
      <c r="BY66" s="51"/>
      <c r="BZ66" s="51"/>
      <c r="CA66" s="51"/>
      <c r="CB66" s="36">
        <f t="shared" si="18"/>
        <v>0</v>
      </c>
      <c r="CC66" s="36">
        <f t="shared" si="19"/>
        <v>2.9</v>
      </c>
      <c r="CD66" s="35"/>
      <c r="CE66" s="51"/>
      <c r="CF66" s="51"/>
      <c r="CG66" s="51"/>
      <c r="CH66" s="36">
        <f t="shared" si="20"/>
        <v>0</v>
      </c>
      <c r="CI66" s="36"/>
      <c r="CJ66" s="51"/>
      <c r="CK66" s="51"/>
      <c r="CL66" s="51"/>
      <c r="CM66" s="34">
        <f t="shared" si="21"/>
        <v>0</v>
      </c>
      <c r="CN66" s="51"/>
      <c r="CO66" s="51"/>
      <c r="CP66" s="51"/>
      <c r="CQ66" s="51"/>
      <c r="CR66" s="51"/>
      <c r="CS66" s="51"/>
      <c r="CT66" s="51"/>
      <c r="CU66" s="51"/>
      <c r="CV66" s="51"/>
      <c r="CW66" s="51"/>
      <c r="CX66" s="51"/>
      <c r="CY66" s="51"/>
      <c r="CZ66" s="51"/>
      <c r="DA66" s="51"/>
      <c r="DB66" s="51"/>
      <c r="DC66" s="51"/>
      <c r="DD66" s="51"/>
      <c r="DE66" s="36">
        <f t="shared" si="22"/>
        <v>0</v>
      </c>
      <c r="DF66" s="36">
        <f t="shared" si="23"/>
        <v>0</v>
      </c>
    </row>
    <row r="67" spans="1:110" ht="28.5" customHeight="1">
      <c r="A67" s="212">
        <v>14</v>
      </c>
      <c r="B67" s="205" t="s">
        <v>66</v>
      </c>
      <c r="C67" s="86" t="s">
        <v>98</v>
      </c>
      <c r="D67" s="40"/>
      <c r="E67" s="40"/>
      <c r="F67" s="40"/>
      <c r="G67" s="40"/>
      <c r="H67" s="40"/>
      <c r="I67" s="40"/>
      <c r="J67" s="40"/>
      <c r="K67" s="40"/>
      <c r="L67" s="40"/>
      <c r="M67" s="40"/>
      <c r="N67" s="40"/>
      <c r="O67" s="34">
        <f t="shared" si="24"/>
        <v>0</v>
      </c>
      <c r="P67" s="36"/>
      <c r="Q67" s="40"/>
      <c r="R67" s="40"/>
      <c r="S67" s="40"/>
      <c r="T67" s="34">
        <f t="shared" si="25"/>
        <v>0</v>
      </c>
      <c r="U67" s="40"/>
      <c r="V67" s="40"/>
      <c r="W67" s="40"/>
      <c r="X67" s="40"/>
      <c r="Y67" s="40"/>
      <c r="Z67" s="34">
        <f t="shared" si="26"/>
        <v>0</v>
      </c>
      <c r="AA67" s="34">
        <f t="shared" si="27"/>
        <v>0</v>
      </c>
      <c r="AB67" s="35"/>
      <c r="AC67" s="40"/>
      <c r="AD67" s="40"/>
      <c r="AE67" s="40"/>
      <c r="AF67" s="40">
        <v>0.1</v>
      </c>
      <c r="AG67" s="40"/>
      <c r="AH67" s="34">
        <f t="shared" si="28"/>
        <v>0.1</v>
      </c>
      <c r="AI67" s="40"/>
      <c r="AJ67" s="40"/>
      <c r="AK67" s="40"/>
      <c r="AL67" s="40"/>
      <c r="AM67" s="40"/>
      <c r="AN67" s="34">
        <f t="shared" si="29"/>
        <v>0</v>
      </c>
      <c r="AO67" s="40"/>
      <c r="AP67" s="40"/>
      <c r="AQ67" s="40"/>
      <c r="AR67" s="40"/>
      <c r="AS67" s="40"/>
      <c r="AT67" s="34">
        <f t="shared" si="30"/>
        <v>0</v>
      </c>
      <c r="AU67" s="40"/>
      <c r="AV67" s="40"/>
      <c r="AW67" s="40"/>
      <c r="AX67" s="40"/>
      <c r="AY67" s="40"/>
      <c r="AZ67" s="34">
        <f t="shared" si="31"/>
        <v>0</v>
      </c>
      <c r="BA67" s="34">
        <f t="shared" si="32"/>
        <v>0.1</v>
      </c>
      <c r="BB67" s="35"/>
      <c r="BC67" s="40"/>
      <c r="BD67" s="40"/>
      <c r="BE67" s="40">
        <v>0.00292911</v>
      </c>
      <c r="BF67" s="40"/>
      <c r="BG67" s="40"/>
      <c r="BH67" s="40"/>
      <c r="BI67" s="34">
        <f t="shared" si="33"/>
        <v>0.00292911</v>
      </c>
      <c r="BJ67" s="40"/>
      <c r="BK67" s="40"/>
      <c r="BL67" s="40"/>
      <c r="BM67" s="40"/>
      <c r="BN67" s="40"/>
      <c r="BO67" s="40"/>
      <c r="BP67" s="34">
        <f t="shared" si="34"/>
        <v>0</v>
      </c>
      <c r="BQ67" s="40"/>
      <c r="BR67" s="40"/>
      <c r="BS67" s="40"/>
      <c r="BT67" s="40"/>
      <c r="BU67" s="40"/>
      <c r="BV67" s="34">
        <f t="shared" si="35"/>
        <v>0</v>
      </c>
      <c r="BW67" s="40"/>
      <c r="BX67" s="40"/>
      <c r="BY67" s="40"/>
      <c r="BZ67" s="40"/>
      <c r="CA67" s="40"/>
      <c r="CB67" s="34">
        <f t="shared" si="18"/>
        <v>0</v>
      </c>
      <c r="CC67" s="34">
        <f t="shared" si="19"/>
        <v>0.00292911</v>
      </c>
      <c r="CD67" s="35"/>
      <c r="CE67" s="40"/>
      <c r="CF67" s="40"/>
      <c r="CG67" s="40"/>
      <c r="CH67" s="36">
        <f t="shared" si="20"/>
        <v>0</v>
      </c>
      <c r="CI67" s="36"/>
      <c r="CJ67" s="40"/>
      <c r="CK67" s="40"/>
      <c r="CL67" s="40"/>
      <c r="CM67" s="34">
        <f t="shared" si="21"/>
        <v>0</v>
      </c>
      <c r="CN67" s="40"/>
      <c r="CO67" s="40"/>
      <c r="CP67" s="40"/>
      <c r="CQ67" s="40"/>
      <c r="CR67" s="40"/>
      <c r="CS67" s="40"/>
      <c r="CT67" s="40"/>
      <c r="CU67" s="40"/>
      <c r="CV67" s="40"/>
      <c r="CW67" s="40"/>
      <c r="CX67" s="40"/>
      <c r="CY67" s="40"/>
      <c r="CZ67" s="40"/>
      <c r="DA67" s="40"/>
      <c r="DB67" s="40"/>
      <c r="DC67" s="40"/>
      <c r="DD67" s="40"/>
      <c r="DE67" s="34">
        <f t="shared" si="22"/>
        <v>0</v>
      </c>
      <c r="DF67" s="36">
        <f t="shared" si="23"/>
        <v>0</v>
      </c>
    </row>
    <row r="68" spans="1:110" ht="15.75" customHeight="1">
      <c r="A68" s="212"/>
      <c r="B68" s="207"/>
      <c r="C68" s="86" t="s">
        <v>95</v>
      </c>
      <c r="D68" s="40"/>
      <c r="E68" s="40"/>
      <c r="F68" s="40"/>
      <c r="G68" s="40"/>
      <c r="H68" s="40"/>
      <c r="I68" s="40"/>
      <c r="J68" s="40"/>
      <c r="K68" s="40"/>
      <c r="L68" s="40"/>
      <c r="M68" s="40"/>
      <c r="N68" s="40"/>
      <c r="O68" s="34">
        <f t="shared" si="24"/>
        <v>0</v>
      </c>
      <c r="P68" s="36"/>
      <c r="Q68" s="40"/>
      <c r="R68" s="40"/>
      <c r="S68" s="40"/>
      <c r="T68" s="34">
        <f t="shared" si="25"/>
        <v>0</v>
      </c>
      <c r="U68" s="40"/>
      <c r="V68" s="40"/>
      <c r="W68" s="40"/>
      <c r="X68" s="40"/>
      <c r="Y68" s="40"/>
      <c r="Z68" s="34">
        <f t="shared" si="26"/>
        <v>0</v>
      </c>
      <c r="AA68" s="34">
        <f t="shared" si="27"/>
        <v>0</v>
      </c>
      <c r="AB68" s="35"/>
      <c r="AC68" s="40"/>
      <c r="AD68" s="40"/>
      <c r="AE68" s="40"/>
      <c r="AF68" s="40"/>
      <c r="AG68" s="40"/>
      <c r="AH68" s="34">
        <f t="shared" si="28"/>
        <v>0</v>
      </c>
      <c r="AI68" s="40"/>
      <c r="AJ68" s="40"/>
      <c r="AK68" s="40">
        <v>2.5</v>
      </c>
      <c r="AL68" s="40"/>
      <c r="AM68" s="40"/>
      <c r="AN68" s="34">
        <f t="shared" si="29"/>
        <v>2.5</v>
      </c>
      <c r="AO68" s="40"/>
      <c r="AP68" s="40"/>
      <c r="AQ68" s="40"/>
      <c r="AR68" s="40"/>
      <c r="AS68" s="40"/>
      <c r="AT68" s="34">
        <f t="shared" si="30"/>
        <v>0</v>
      </c>
      <c r="AU68" s="40"/>
      <c r="AV68" s="40"/>
      <c r="AW68" s="40"/>
      <c r="AX68" s="40"/>
      <c r="AY68" s="40"/>
      <c r="AZ68" s="34">
        <f t="shared" si="31"/>
        <v>0</v>
      </c>
      <c r="BA68" s="34">
        <f t="shared" si="32"/>
        <v>2.5</v>
      </c>
      <c r="BB68" s="35"/>
      <c r="BC68" s="40"/>
      <c r="BD68" s="40"/>
      <c r="BE68" s="40"/>
      <c r="BF68" s="40"/>
      <c r="BG68" s="40"/>
      <c r="BH68" s="40"/>
      <c r="BI68" s="34">
        <f t="shared" si="33"/>
        <v>0</v>
      </c>
      <c r="BJ68" s="40"/>
      <c r="BK68" s="40"/>
      <c r="BL68" s="40"/>
      <c r="BM68" s="40"/>
      <c r="BN68" s="40"/>
      <c r="BO68" s="40"/>
      <c r="BP68" s="34">
        <f t="shared" si="34"/>
        <v>0</v>
      </c>
      <c r="BQ68" s="40"/>
      <c r="BR68" s="40"/>
      <c r="BS68" s="40"/>
      <c r="BT68" s="40"/>
      <c r="BU68" s="40"/>
      <c r="BV68" s="34">
        <f t="shared" si="35"/>
        <v>0</v>
      </c>
      <c r="BW68" s="40"/>
      <c r="BX68" s="40"/>
      <c r="BY68" s="40"/>
      <c r="BZ68" s="40"/>
      <c r="CA68" s="40"/>
      <c r="CB68" s="34">
        <f t="shared" si="18"/>
        <v>0</v>
      </c>
      <c r="CC68" s="34">
        <f t="shared" si="19"/>
        <v>0</v>
      </c>
      <c r="CD68" s="35"/>
      <c r="CE68" s="40"/>
      <c r="CF68" s="40"/>
      <c r="CG68" s="40"/>
      <c r="CH68" s="36">
        <f t="shared" si="20"/>
        <v>0</v>
      </c>
      <c r="CI68" s="36"/>
      <c r="CJ68" s="40"/>
      <c r="CK68" s="40"/>
      <c r="CL68" s="40"/>
      <c r="CM68" s="34">
        <f t="shared" si="21"/>
        <v>0</v>
      </c>
      <c r="CN68" s="40"/>
      <c r="CO68" s="40"/>
      <c r="CP68" s="40"/>
      <c r="CQ68" s="40"/>
      <c r="CR68" s="40"/>
      <c r="CS68" s="40"/>
      <c r="CT68" s="40"/>
      <c r="CU68" s="40"/>
      <c r="CV68" s="40"/>
      <c r="CW68" s="40"/>
      <c r="CX68" s="40"/>
      <c r="CY68" s="40"/>
      <c r="CZ68" s="40"/>
      <c r="DA68" s="40"/>
      <c r="DB68" s="40"/>
      <c r="DC68" s="40"/>
      <c r="DD68" s="40"/>
      <c r="DE68" s="34">
        <f t="shared" si="22"/>
        <v>0</v>
      </c>
      <c r="DF68" s="36">
        <f t="shared" si="23"/>
        <v>0</v>
      </c>
    </row>
    <row r="69" spans="1:110" ht="15.75" customHeight="1">
      <c r="A69" s="212"/>
      <c r="B69" s="207"/>
      <c r="C69" s="86" t="s">
        <v>99</v>
      </c>
      <c r="D69" s="40"/>
      <c r="E69" s="40"/>
      <c r="F69" s="40"/>
      <c r="G69" s="40"/>
      <c r="H69" s="40"/>
      <c r="I69" s="40"/>
      <c r="J69" s="40"/>
      <c r="K69" s="40"/>
      <c r="L69" s="40"/>
      <c r="M69" s="40"/>
      <c r="N69" s="40"/>
      <c r="O69" s="34">
        <f>SUM(D69:N69)</f>
        <v>0</v>
      </c>
      <c r="P69" s="36"/>
      <c r="Q69" s="40"/>
      <c r="R69" s="40"/>
      <c r="S69" s="40"/>
      <c r="T69" s="34">
        <f>SUM(Q69:S69)</f>
        <v>0</v>
      </c>
      <c r="U69" s="40"/>
      <c r="V69" s="40"/>
      <c r="W69" s="40"/>
      <c r="X69" s="40"/>
      <c r="Y69" s="40"/>
      <c r="Z69" s="34">
        <f>SUM(U69:Y69)</f>
        <v>0</v>
      </c>
      <c r="AA69" s="34">
        <f>SUM(O69,P69,T69,Z69)</f>
        <v>0</v>
      </c>
      <c r="AB69" s="35"/>
      <c r="AC69" s="40"/>
      <c r="AD69" s="40"/>
      <c r="AE69" s="40">
        <v>0.125</v>
      </c>
      <c r="AF69" s="40"/>
      <c r="AG69" s="40">
        <v>0.000698</v>
      </c>
      <c r="AH69" s="34">
        <f>SUM(AC69:AG69)</f>
        <v>0.125698</v>
      </c>
      <c r="AI69" s="40">
        <v>1.5</v>
      </c>
      <c r="AJ69" s="40">
        <v>1</v>
      </c>
      <c r="AK69" s="40"/>
      <c r="AL69" s="40"/>
      <c r="AM69" s="40"/>
      <c r="AN69" s="34">
        <f>SUM(AI69:AM69)</f>
        <v>2.5</v>
      </c>
      <c r="AO69" s="40"/>
      <c r="AP69" s="40"/>
      <c r="AQ69" s="40"/>
      <c r="AR69" s="40"/>
      <c r="AS69" s="40"/>
      <c r="AT69" s="34">
        <f>SUM(AO69:AS69)</f>
        <v>0</v>
      </c>
      <c r="AU69" s="40"/>
      <c r="AV69" s="40"/>
      <c r="AW69" s="40"/>
      <c r="AX69" s="40"/>
      <c r="AY69" s="40"/>
      <c r="AZ69" s="34">
        <f>SUM(AU69:AY69)</f>
        <v>0</v>
      </c>
      <c r="BA69" s="34">
        <f>SUM(AH69,AN69,AT69,AZ69)</f>
        <v>2.625698</v>
      </c>
      <c r="BB69" s="35"/>
      <c r="BC69" s="40"/>
      <c r="BD69" s="40"/>
      <c r="BE69" s="40"/>
      <c r="BF69" s="40"/>
      <c r="BG69" s="40"/>
      <c r="BH69" s="40"/>
      <c r="BI69" s="34">
        <f>SUM(BC69:BH69)</f>
        <v>0</v>
      </c>
      <c r="BJ69" s="40"/>
      <c r="BK69" s="40"/>
      <c r="BL69" s="40"/>
      <c r="BM69" s="40"/>
      <c r="BN69" s="40"/>
      <c r="BO69" s="40"/>
      <c r="BP69" s="34">
        <f>SUM(BJ69:BO69)</f>
        <v>0</v>
      </c>
      <c r="BQ69" s="40"/>
      <c r="BR69" s="40"/>
      <c r="BS69" s="40"/>
      <c r="BT69" s="40"/>
      <c r="BU69" s="40"/>
      <c r="BV69" s="34">
        <f>SUM(BQ69:BU69)</f>
        <v>0</v>
      </c>
      <c r="BW69" s="40"/>
      <c r="BX69" s="40"/>
      <c r="BY69" s="40"/>
      <c r="BZ69" s="40"/>
      <c r="CA69" s="40"/>
      <c r="CB69" s="34">
        <f t="shared" si="18"/>
        <v>0</v>
      </c>
      <c r="CC69" s="34">
        <f t="shared" si="19"/>
        <v>0</v>
      </c>
      <c r="CD69" s="35"/>
      <c r="CE69" s="40"/>
      <c r="CF69" s="40"/>
      <c r="CG69" s="40"/>
      <c r="CH69" s="36">
        <f t="shared" si="20"/>
        <v>0</v>
      </c>
      <c r="CI69" s="36"/>
      <c r="CJ69" s="40"/>
      <c r="CK69" s="40"/>
      <c r="CL69" s="40"/>
      <c r="CM69" s="34">
        <f t="shared" si="21"/>
        <v>0</v>
      </c>
      <c r="CN69" s="40"/>
      <c r="CO69" s="40"/>
      <c r="CP69" s="40"/>
      <c r="CQ69" s="40"/>
      <c r="CR69" s="40"/>
      <c r="CS69" s="40"/>
      <c r="CT69" s="40"/>
      <c r="CU69" s="40"/>
      <c r="CV69" s="40"/>
      <c r="CW69" s="40"/>
      <c r="CX69" s="40"/>
      <c r="CY69" s="40"/>
      <c r="CZ69" s="40"/>
      <c r="DA69" s="40"/>
      <c r="DB69" s="40"/>
      <c r="DC69" s="40"/>
      <c r="DD69" s="40"/>
      <c r="DE69" s="34">
        <f t="shared" si="22"/>
        <v>0</v>
      </c>
      <c r="DF69" s="36">
        <f t="shared" si="23"/>
        <v>0</v>
      </c>
    </row>
    <row r="70" spans="1:110" ht="15.75" customHeight="1">
      <c r="A70" s="212"/>
      <c r="B70" s="207"/>
      <c r="C70" s="86" t="s">
        <v>96</v>
      </c>
      <c r="D70" s="40"/>
      <c r="E70" s="40"/>
      <c r="F70" s="40"/>
      <c r="G70" s="40"/>
      <c r="H70" s="40"/>
      <c r="I70" s="40"/>
      <c r="J70" s="40"/>
      <c r="K70" s="40"/>
      <c r="L70" s="40"/>
      <c r="M70" s="40"/>
      <c r="N70" s="40"/>
      <c r="O70" s="34">
        <f>SUM(D70:N70)</f>
        <v>0</v>
      </c>
      <c r="P70" s="36"/>
      <c r="Q70" s="40"/>
      <c r="R70" s="40"/>
      <c r="S70" s="40"/>
      <c r="T70" s="34">
        <f>SUM(Q70:S70)</f>
        <v>0</v>
      </c>
      <c r="U70" s="40"/>
      <c r="V70" s="40"/>
      <c r="W70" s="40"/>
      <c r="X70" s="40"/>
      <c r="Y70" s="40"/>
      <c r="Z70" s="34">
        <f>SUM(U70:Y70)</f>
        <v>0</v>
      </c>
      <c r="AA70" s="34">
        <f>SUM(O70,P70,T70,Z70)</f>
        <v>0</v>
      </c>
      <c r="AB70" s="35"/>
      <c r="AC70" s="40"/>
      <c r="AD70" s="40"/>
      <c r="AE70" s="40">
        <v>0.867396</v>
      </c>
      <c r="AF70" s="40"/>
      <c r="AG70" s="40"/>
      <c r="AH70" s="34">
        <f>SUM(AC70:AG70)</f>
        <v>0.867396</v>
      </c>
      <c r="AI70" s="40"/>
      <c r="AJ70" s="40"/>
      <c r="AK70" s="40"/>
      <c r="AL70" s="40"/>
      <c r="AM70" s="40"/>
      <c r="AN70" s="34">
        <f>SUM(AI70:AM70)</f>
        <v>0</v>
      </c>
      <c r="AO70" s="40"/>
      <c r="AP70" s="40"/>
      <c r="AQ70" s="40"/>
      <c r="AR70" s="40"/>
      <c r="AS70" s="40"/>
      <c r="AT70" s="34">
        <f>SUM(AO70:AS70)</f>
        <v>0</v>
      </c>
      <c r="AU70" s="40"/>
      <c r="AV70" s="40"/>
      <c r="AW70" s="40"/>
      <c r="AX70" s="40"/>
      <c r="AY70" s="40"/>
      <c r="AZ70" s="34">
        <f>SUM(AU70:AY70)</f>
        <v>0</v>
      </c>
      <c r="BA70" s="34">
        <f>SUM(AH70,AN70,AT70,AZ70)</f>
        <v>0.867396</v>
      </c>
      <c r="BB70" s="35"/>
      <c r="BC70" s="40"/>
      <c r="BD70" s="40">
        <v>0.19994923</v>
      </c>
      <c r="BE70" s="40">
        <v>0.2</v>
      </c>
      <c r="BF70" s="40"/>
      <c r="BG70" s="40"/>
      <c r="BH70" s="40"/>
      <c r="BI70" s="34">
        <f>SUM(BC70:BH70)</f>
        <v>0.39994923000000004</v>
      </c>
      <c r="BJ70" s="40"/>
      <c r="BK70" s="40"/>
      <c r="BL70" s="40"/>
      <c r="BM70" s="40"/>
      <c r="BN70" s="40"/>
      <c r="BO70" s="40"/>
      <c r="BP70" s="34">
        <f>SUM(BJ70:BO70)</f>
        <v>0</v>
      </c>
      <c r="BQ70" s="40"/>
      <c r="BR70" s="40"/>
      <c r="BS70" s="40"/>
      <c r="BT70" s="40"/>
      <c r="BU70" s="40"/>
      <c r="BV70" s="34">
        <f>SUM(BQ70:BU70)</f>
        <v>0</v>
      </c>
      <c r="BW70" s="40"/>
      <c r="BX70" s="40"/>
      <c r="BY70" s="40"/>
      <c r="BZ70" s="40"/>
      <c r="CA70" s="40"/>
      <c r="CB70" s="34">
        <f t="shared" si="18"/>
        <v>0</v>
      </c>
      <c r="CC70" s="34">
        <f t="shared" si="19"/>
        <v>0.39994923000000004</v>
      </c>
      <c r="CD70" s="35"/>
      <c r="CE70" s="40"/>
      <c r="CF70" s="40"/>
      <c r="CG70" s="40"/>
      <c r="CH70" s="36">
        <f t="shared" si="20"/>
        <v>0</v>
      </c>
      <c r="CI70" s="36"/>
      <c r="CJ70" s="40"/>
      <c r="CK70" s="40"/>
      <c r="CL70" s="40"/>
      <c r="CM70" s="34">
        <f t="shared" si="21"/>
        <v>0</v>
      </c>
      <c r="CN70" s="40"/>
      <c r="CO70" s="40"/>
      <c r="CP70" s="40"/>
      <c r="CQ70" s="40"/>
      <c r="CR70" s="40"/>
      <c r="CS70" s="40"/>
      <c r="CT70" s="40"/>
      <c r="CU70" s="40"/>
      <c r="CV70" s="40"/>
      <c r="CW70" s="40"/>
      <c r="CX70" s="40"/>
      <c r="CY70" s="40"/>
      <c r="CZ70" s="40"/>
      <c r="DA70" s="40"/>
      <c r="DB70" s="40"/>
      <c r="DC70" s="40"/>
      <c r="DD70" s="40"/>
      <c r="DE70" s="34">
        <f t="shared" si="22"/>
        <v>0</v>
      </c>
      <c r="DF70" s="36">
        <f t="shared" si="23"/>
        <v>0</v>
      </c>
    </row>
    <row r="71" spans="1:110" ht="15.75" customHeight="1">
      <c r="A71" s="212"/>
      <c r="B71" s="207"/>
      <c r="C71" s="86" t="s">
        <v>92</v>
      </c>
      <c r="D71" s="40">
        <v>0.02</v>
      </c>
      <c r="E71" s="40"/>
      <c r="F71" s="40">
        <v>1.630361</v>
      </c>
      <c r="G71" s="40">
        <v>2.580847</v>
      </c>
      <c r="H71" s="40">
        <v>1.805051</v>
      </c>
      <c r="I71" s="40">
        <v>0.47348</v>
      </c>
      <c r="J71" s="40">
        <v>1.904352</v>
      </c>
      <c r="K71" s="40">
        <v>1.1</v>
      </c>
      <c r="L71" s="40">
        <v>0.8</v>
      </c>
      <c r="M71" s="40">
        <v>1</v>
      </c>
      <c r="N71" s="40">
        <v>1</v>
      </c>
      <c r="O71" s="34">
        <f>SUM(D71:N71)</f>
        <v>12.314091</v>
      </c>
      <c r="P71" s="36"/>
      <c r="Q71" s="40"/>
      <c r="R71" s="40"/>
      <c r="S71" s="40"/>
      <c r="T71" s="34">
        <f>SUM(Q71:S71)</f>
        <v>0</v>
      </c>
      <c r="U71" s="40"/>
      <c r="V71" s="40"/>
      <c r="W71" s="40"/>
      <c r="X71" s="40"/>
      <c r="Y71" s="40"/>
      <c r="Z71" s="34">
        <f>SUM(U71:Y71)</f>
        <v>0</v>
      </c>
      <c r="AA71" s="34">
        <f>SUM(O71,P71,T71,Z71)</f>
        <v>12.314091</v>
      </c>
      <c r="AB71" s="35"/>
      <c r="AC71" s="40">
        <v>0.827</v>
      </c>
      <c r="AD71" s="40">
        <v>0.80000044085</v>
      </c>
      <c r="AE71" s="40">
        <v>1.8135056100000002</v>
      </c>
      <c r="AF71" s="40">
        <v>1.7250270899999998</v>
      </c>
      <c r="AG71" s="40">
        <v>0.85753222</v>
      </c>
      <c r="AH71" s="34">
        <f>SUM(AC71:AG71)</f>
        <v>6.0230653608499995</v>
      </c>
      <c r="AI71" s="40">
        <v>1</v>
      </c>
      <c r="AJ71" s="40">
        <v>1</v>
      </c>
      <c r="AK71" s="40">
        <v>1.5</v>
      </c>
      <c r="AL71" s="40">
        <v>0.5</v>
      </c>
      <c r="AM71" s="40"/>
      <c r="AN71" s="34">
        <f>SUM(AI71:AM71)</f>
        <v>4</v>
      </c>
      <c r="AO71" s="40"/>
      <c r="AP71" s="40"/>
      <c r="AQ71" s="40"/>
      <c r="AR71" s="40"/>
      <c r="AS71" s="40"/>
      <c r="AT71" s="34">
        <f>SUM(AO71:AS71)</f>
        <v>0</v>
      </c>
      <c r="AU71" s="40"/>
      <c r="AV71" s="40"/>
      <c r="AW71" s="40"/>
      <c r="AX71" s="40"/>
      <c r="AY71" s="40"/>
      <c r="AZ71" s="34">
        <f>SUM(AU71:AY71)</f>
        <v>0</v>
      </c>
      <c r="BA71" s="34">
        <f>SUM(AH71,AN71,AT71,AZ71)</f>
        <v>10.02306536085</v>
      </c>
      <c r="BB71" s="35"/>
      <c r="BC71" s="40">
        <v>0.12480490000000002</v>
      </c>
      <c r="BD71" s="40">
        <v>0.15746762</v>
      </c>
      <c r="BE71" s="40">
        <v>0.05774944</v>
      </c>
      <c r="BF71" s="40">
        <v>0.58740102</v>
      </c>
      <c r="BG71" s="40"/>
      <c r="BH71" s="40">
        <v>0.79995</v>
      </c>
      <c r="BI71" s="34">
        <f>SUM(BC71:BH71)</f>
        <v>1.7273729800000002</v>
      </c>
      <c r="BJ71" s="40"/>
      <c r="BK71" s="40"/>
      <c r="BL71" s="40"/>
      <c r="BM71" s="40"/>
      <c r="BN71" s="40"/>
      <c r="BO71" s="40"/>
      <c r="BP71" s="34">
        <f>SUM(BJ71:BO71)</f>
        <v>0</v>
      </c>
      <c r="BQ71" s="40"/>
      <c r="BR71" s="40"/>
      <c r="BS71" s="40"/>
      <c r="BT71" s="40"/>
      <c r="BU71" s="40"/>
      <c r="BV71" s="34">
        <f>SUM(BQ71:BU71)</f>
        <v>0</v>
      </c>
      <c r="BW71" s="40"/>
      <c r="BX71" s="40"/>
      <c r="BY71" s="40"/>
      <c r="BZ71" s="40"/>
      <c r="CA71" s="40"/>
      <c r="CB71" s="34">
        <f t="shared" si="18"/>
        <v>0</v>
      </c>
      <c r="CC71" s="34">
        <f t="shared" si="19"/>
        <v>1.7273729800000002</v>
      </c>
      <c r="CD71" s="35"/>
      <c r="CE71" s="40"/>
      <c r="CF71" s="40"/>
      <c r="CG71" s="40"/>
      <c r="CH71" s="36">
        <f t="shared" si="20"/>
        <v>0</v>
      </c>
      <c r="CI71" s="36"/>
      <c r="CJ71" s="40"/>
      <c r="CK71" s="40"/>
      <c r="CL71" s="40"/>
      <c r="CM71" s="34">
        <f t="shared" si="21"/>
        <v>0</v>
      </c>
      <c r="CN71" s="40"/>
      <c r="CO71" s="40"/>
      <c r="CP71" s="40"/>
      <c r="CQ71" s="40"/>
      <c r="CR71" s="40"/>
      <c r="CS71" s="40"/>
      <c r="CT71" s="40"/>
      <c r="CU71" s="40"/>
      <c r="CV71" s="40"/>
      <c r="CW71" s="40"/>
      <c r="CX71" s="40"/>
      <c r="CY71" s="40"/>
      <c r="CZ71" s="40"/>
      <c r="DA71" s="40"/>
      <c r="DB71" s="40"/>
      <c r="DC71" s="40"/>
      <c r="DD71" s="40"/>
      <c r="DE71" s="34">
        <f t="shared" si="22"/>
        <v>0</v>
      </c>
      <c r="DF71" s="36">
        <f t="shared" si="23"/>
        <v>0</v>
      </c>
    </row>
    <row r="72" spans="1:110" ht="15.75" customHeight="1">
      <c r="A72" s="120"/>
      <c r="B72"/>
      <c r="C72"/>
      <c r="D72" s="115"/>
      <c r="E72" s="115"/>
      <c r="F72" s="115"/>
      <c r="G72" s="115"/>
      <c r="H72" s="115"/>
      <c r="I72" s="115"/>
      <c r="J72" s="115"/>
      <c r="K72" s="115"/>
      <c r="L72" s="115"/>
      <c r="M72" s="115"/>
      <c r="N72" s="115"/>
      <c r="O72" s="116"/>
      <c r="P72" s="116"/>
      <c r="Q72" s="115"/>
      <c r="R72" s="115"/>
      <c r="S72" s="115"/>
      <c r="T72" s="116"/>
      <c r="U72" s="115"/>
      <c r="V72" s="115"/>
      <c r="W72" s="115"/>
      <c r="X72" s="115"/>
      <c r="Y72" s="115"/>
      <c r="Z72" s="116"/>
      <c r="AA72" s="116"/>
      <c r="AB72" s="35"/>
      <c r="AC72" s="115"/>
      <c r="AD72" s="115"/>
      <c r="AE72" s="115"/>
      <c r="AF72" s="115"/>
      <c r="AG72" s="115"/>
      <c r="AH72" s="116"/>
      <c r="AI72" s="115"/>
      <c r="AJ72" s="115"/>
      <c r="AK72" s="115"/>
      <c r="AL72" s="115"/>
      <c r="AM72" s="115"/>
      <c r="AN72" s="116"/>
      <c r="AO72" s="115"/>
      <c r="AP72" s="115"/>
      <c r="AQ72" s="115"/>
      <c r="AR72" s="115"/>
      <c r="AS72" s="115"/>
      <c r="AT72" s="116"/>
      <c r="AU72" s="115"/>
      <c r="AV72" s="115"/>
      <c r="AW72" s="115"/>
      <c r="AX72" s="115"/>
      <c r="AY72" s="115"/>
      <c r="AZ72" s="116"/>
      <c r="BA72" s="116"/>
      <c r="BB72" s="35"/>
      <c r="BC72" s="115"/>
      <c r="BD72" s="115"/>
      <c r="BE72" s="115"/>
      <c r="BF72" s="115"/>
      <c r="BG72" s="115"/>
      <c r="BH72" s="115"/>
      <c r="BI72" s="116"/>
      <c r="BJ72" s="115"/>
      <c r="BK72" s="115"/>
      <c r="BL72" s="115"/>
      <c r="BM72" s="115"/>
      <c r="BN72" s="115"/>
      <c r="BO72" s="115"/>
      <c r="BP72" s="116"/>
      <c r="BQ72" s="115"/>
      <c r="BR72" s="115"/>
      <c r="BS72" s="115"/>
      <c r="BT72" s="115"/>
      <c r="BU72" s="115"/>
      <c r="BV72" s="116"/>
      <c r="BW72" s="115"/>
      <c r="BX72" s="115"/>
      <c r="BY72" s="115"/>
      <c r="BZ72" s="115"/>
      <c r="CA72" s="115"/>
      <c r="CB72" s="116"/>
      <c r="CC72" s="116"/>
      <c r="CD72" s="35"/>
      <c r="CE72" s="115"/>
      <c r="CF72" s="115"/>
      <c r="CG72" s="115"/>
      <c r="CH72" s="116"/>
      <c r="CI72" s="116"/>
      <c r="CJ72" s="115"/>
      <c r="CK72" s="115"/>
      <c r="CL72" s="115"/>
      <c r="CM72" s="116"/>
      <c r="CN72" s="115"/>
      <c r="CO72" s="115"/>
      <c r="CP72" s="115"/>
      <c r="CQ72" s="115"/>
      <c r="CR72" s="115"/>
      <c r="CS72" s="115"/>
      <c r="CT72" s="115"/>
      <c r="CU72" s="115"/>
      <c r="CV72" s="115"/>
      <c r="CW72" s="115"/>
      <c r="CX72" s="115"/>
      <c r="CY72" s="115"/>
      <c r="CZ72" s="115"/>
      <c r="DA72" s="115"/>
      <c r="DB72" s="115"/>
      <c r="DC72" s="115"/>
      <c r="DD72" s="115"/>
      <c r="DE72" s="116"/>
      <c r="DF72" s="116"/>
    </row>
    <row r="73" spans="2:109" ht="36.75" customHeight="1">
      <c r="B73" s="84" t="s">
        <v>77</v>
      </c>
      <c r="C73" s="1"/>
      <c r="D73" s="1"/>
      <c r="E73" s="1"/>
      <c r="F73" s="1"/>
      <c r="O73" s="102"/>
      <c r="P73" s="102"/>
      <c r="T73" s="102"/>
      <c r="Z73" s="102"/>
      <c r="AA73" s="102"/>
      <c r="AH73" s="102"/>
      <c r="AN73" s="102"/>
      <c r="AT73" s="102"/>
      <c r="AZ73" s="103"/>
      <c r="BA73" s="102"/>
      <c r="BI73" s="102"/>
      <c r="BP73" s="102"/>
      <c r="BV73" s="102"/>
      <c r="CB73" s="102"/>
      <c r="CC73" s="102"/>
      <c r="CH73" s="102"/>
      <c r="CI73" s="102"/>
      <c r="CM73" s="102"/>
      <c r="DE73" s="102"/>
    </row>
    <row r="74" spans="2:6" ht="15" customHeight="1">
      <c r="B74" s="8" t="s">
        <v>100</v>
      </c>
      <c r="C74" s="1"/>
      <c r="D74" s="1"/>
      <c r="E74" s="1"/>
      <c r="F74" s="1"/>
    </row>
    <row r="75" spans="2:57" ht="15" customHeight="1">
      <c r="B75" s="85" t="s">
        <v>119</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row>
    <row r="76" spans="2:110" ht="29.25" customHeight="1">
      <c r="B76" s="195" t="s">
        <v>120</v>
      </c>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c r="CE76" s="195"/>
      <c r="CF76" s="195"/>
      <c r="CG76" s="195"/>
      <c r="CH76" s="195"/>
      <c r="CI76" s="195"/>
      <c r="CJ76" s="195"/>
      <c r="CK76" s="195"/>
      <c r="CL76" s="195"/>
      <c r="CM76" s="195"/>
      <c r="CN76" s="195"/>
      <c r="CO76" s="195"/>
      <c r="CP76" s="195"/>
      <c r="CQ76" s="195"/>
      <c r="CR76" s="195"/>
      <c r="CS76" s="195"/>
      <c r="CT76" s="195"/>
      <c r="CU76" s="195"/>
      <c r="CV76" s="195"/>
      <c r="CW76" s="195"/>
      <c r="CX76" s="195"/>
      <c r="CY76" s="195"/>
      <c r="CZ76" s="195"/>
      <c r="DA76" s="195"/>
      <c r="DB76" s="195"/>
      <c r="DC76" s="195"/>
      <c r="DD76" s="195"/>
      <c r="DE76" s="195"/>
      <c r="DF76" s="195"/>
    </row>
    <row r="77" spans="2:110" ht="17.25" customHeight="1">
      <c r="B77" s="85" t="s">
        <v>121</v>
      </c>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3"/>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row>
    <row r="78" spans="2:110" ht="15">
      <c r="B78" s="85" t="s">
        <v>172</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21"/>
      <c r="CG78" s="123"/>
      <c r="CH78" s="117"/>
      <c r="CI78" s="117"/>
      <c r="CJ78" s="117"/>
      <c r="CK78" s="117"/>
      <c r="CL78" s="117"/>
      <c r="CM78" s="117"/>
      <c r="CN78" s="117"/>
      <c r="CO78" s="117"/>
      <c r="CP78" s="117"/>
      <c r="CQ78" s="117"/>
      <c r="CR78" s="117"/>
      <c r="CS78" s="117"/>
      <c r="CT78" s="117"/>
      <c r="CU78" s="117"/>
      <c r="CV78" s="117"/>
      <c r="CW78" s="117"/>
      <c r="CX78" s="117"/>
      <c r="CY78" s="117"/>
      <c r="CZ78" s="117"/>
      <c r="DA78" s="117"/>
      <c r="DB78" s="117"/>
      <c r="DC78" s="117"/>
      <c r="DD78" s="117"/>
      <c r="DE78" s="117"/>
      <c r="DF78" s="117"/>
    </row>
    <row r="79" spans="2:6" ht="15" customHeight="1">
      <c r="B79" s="8" t="s">
        <v>173</v>
      </c>
      <c r="C79" s="1"/>
      <c r="D79" s="1"/>
      <c r="E79" s="1"/>
      <c r="F79" s="1"/>
    </row>
    <row r="80" spans="2:110" ht="29.25" customHeight="1">
      <c r="B80" s="195" t="s">
        <v>101</v>
      </c>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c r="CA80" s="195"/>
      <c r="CB80" s="195"/>
      <c r="CC80" s="195"/>
      <c r="CD80" s="195"/>
      <c r="CE80" s="195"/>
      <c r="CF80" s="195"/>
      <c r="CG80" s="195"/>
      <c r="CH80" s="195"/>
      <c r="CI80" s="195"/>
      <c r="CJ80" s="195"/>
      <c r="CK80" s="195"/>
      <c r="CL80" s="195"/>
      <c r="CM80" s="195"/>
      <c r="CN80" s="195"/>
      <c r="CO80" s="195"/>
      <c r="CP80" s="195"/>
      <c r="CQ80" s="195"/>
      <c r="CR80" s="195"/>
      <c r="CS80" s="195"/>
      <c r="CT80" s="195"/>
      <c r="CU80" s="195"/>
      <c r="CV80" s="195"/>
      <c r="CW80" s="195"/>
      <c r="CX80" s="195"/>
      <c r="CY80" s="195"/>
      <c r="CZ80" s="195"/>
      <c r="DA80" s="195"/>
      <c r="DB80" s="195"/>
      <c r="DC80" s="195"/>
      <c r="DD80" s="195"/>
      <c r="DE80" s="195"/>
      <c r="DF80" s="195"/>
    </row>
    <row r="81" spans="1:110" s="12" customFormat="1" ht="29.25" customHeight="1">
      <c r="A81" s="1"/>
      <c r="B81" s="200" t="s">
        <v>174</v>
      </c>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200"/>
      <c r="CC81" s="200"/>
      <c r="CD81" s="200"/>
      <c r="CE81" s="200"/>
      <c r="CF81" s="200"/>
      <c r="CG81" s="200"/>
      <c r="CH81" s="200"/>
      <c r="CI81" s="200"/>
      <c r="CJ81" s="200"/>
      <c r="CK81" s="200"/>
      <c r="CL81" s="200"/>
      <c r="CM81" s="200"/>
      <c r="CN81" s="200"/>
      <c r="CO81" s="200"/>
      <c r="CP81" s="200"/>
      <c r="CQ81" s="200"/>
      <c r="CR81" s="200"/>
      <c r="CS81" s="200"/>
      <c r="CT81" s="200"/>
      <c r="CU81" s="200"/>
      <c r="CV81" s="200"/>
      <c r="CW81" s="200"/>
      <c r="CX81" s="200"/>
      <c r="CY81" s="200"/>
      <c r="CZ81" s="200"/>
      <c r="DA81" s="200"/>
      <c r="DB81" s="200"/>
      <c r="DC81" s="200"/>
      <c r="DD81" s="200"/>
      <c r="DE81" s="200"/>
      <c r="DF81" s="200"/>
    </row>
    <row r="82" spans="2:61" ht="15" customHeight="1">
      <c r="B82" s="85" t="s">
        <v>175</v>
      </c>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row>
    <row r="83" spans="2:111" ht="15" customHeight="1">
      <c r="B83" s="85" t="s">
        <v>113</v>
      </c>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75"/>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75"/>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75"/>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row>
    <row r="84" spans="2:87" ht="15" customHeight="1">
      <c r="B84" s="90" t="s">
        <v>112</v>
      </c>
      <c r="C84" s="1"/>
      <c r="D84" s="1"/>
      <c r="E84" s="1"/>
      <c r="F84" s="1"/>
      <c r="AB84" s="65"/>
      <c r="BC84" s="65"/>
      <c r="CI84" s="65"/>
    </row>
    <row r="85" spans="2:87" ht="15" customHeight="1">
      <c r="B85" s="90" t="s">
        <v>160</v>
      </c>
      <c r="C85" s="1"/>
      <c r="D85" s="1"/>
      <c r="E85" s="1"/>
      <c r="F85" s="1"/>
      <c r="AB85" s="65"/>
      <c r="BC85" s="65"/>
      <c r="CI85" s="65"/>
    </row>
    <row r="86" spans="2:87" ht="15" customHeight="1">
      <c r="B86" s="90" t="s">
        <v>161</v>
      </c>
      <c r="C86" s="1"/>
      <c r="D86" s="1"/>
      <c r="E86" s="1"/>
      <c r="F86" s="1"/>
      <c r="AB86" s="65"/>
      <c r="BC86" s="65"/>
      <c r="CI86" s="65"/>
    </row>
    <row r="87" spans="2:110" ht="28.5" customHeight="1">
      <c r="B87" s="211" t="s">
        <v>162</v>
      </c>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c r="CP87" s="211"/>
      <c r="CQ87" s="211"/>
      <c r="CR87" s="211"/>
      <c r="CS87" s="211"/>
      <c r="CT87" s="211"/>
      <c r="CU87" s="211"/>
      <c r="CV87" s="211"/>
      <c r="CW87" s="211"/>
      <c r="CX87" s="211"/>
      <c r="CY87" s="211"/>
      <c r="CZ87" s="211"/>
      <c r="DA87" s="211"/>
      <c r="DB87" s="211"/>
      <c r="DC87" s="211"/>
      <c r="DD87" s="211"/>
      <c r="DE87" s="211"/>
      <c r="DF87" s="211"/>
    </row>
    <row r="98" ht="15">
      <c r="C98" s="11"/>
    </row>
    <row r="103" ht="20.25" customHeight="1"/>
  </sheetData>
  <sheetProtection/>
  <mergeCells count="39">
    <mergeCell ref="B81:DF81"/>
    <mergeCell ref="B87:DF87"/>
    <mergeCell ref="A30:A31"/>
    <mergeCell ref="DF8:DF9"/>
    <mergeCell ref="C6:C9"/>
    <mergeCell ref="D8:O8"/>
    <mergeCell ref="Q8:T8"/>
    <mergeCell ref="U8:Z8"/>
    <mergeCell ref="AA8:AA9"/>
    <mergeCell ref="CE8:CH8"/>
    <mergeCell ref="BC7:CC7"/>
    <mergeCell ref="AI8:AN8"/>
    <mergeCell ref="AO8:AT8"/>
    <mergeCell ref="AU8:AZ8"/>
    <mergeCell ref="BA8:BA9"/>
    <mergeCell ref="A67:A71"/>
    <mergeCell ref="B80:DF80"/>
    <mergeCell ref="CE7:DF7"/>
    <mergeCell ref="B67:B71"/>
    <mergeCell ref="B13:B14"/>
    <mergeCell ref="B23:B24"/>
    <mergeCell ref="B32:B33"/>
    <mergeCell ref="B42:B43"/>
    <mergeCell ref="B30:B31"/>
    <mergeCell ref="B76:DF76"/>
    <mergeCell ref="CJ8:CM8"/>
    <mergeCell ref="CN8:DE8"/>
    <mergeCell ref="BC8:BI8"/>
    <mergeCell ref="BJ8:BP8"/>
    <mergeCell ref="BQ8:BV8"/>
    <mergeCell ref="CC8:CC9"/>
    <mergeCell ref="BW8:CB8"/>
    <mergeCell ref="A42:A43"/>
    <mergeCell ref="B58:B59"/>
    <mergeCell ref="B6:B9"/>
    <mergeCell ref="D6:DF6"/>
    <mergeCell ref="D7:AA7"/>
    <mergeCell ref="AC7:BA7"/>
    <mergeCell ref="AC8:AH8"/>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DE75"/>
  <sheetViews>
    <sheetView showGridLines="0" zoomScale="70" zoomScaleNormal="7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32" customWidth="1"/>
    <col min="3" max="3" width="2.57421875" style="32" customWidth="1"/>
    <col min="4" max="14" width="9.140625" style="32" hidden="1" customWidth="1" outlineLevel="1"/>
    <col min="15" max="15" width="13.8515625" style="32" customWidth="1" collapsed="1"/>
    <col min="16" max="16" width="11.00390625" style="32" customWidth="1"/>
    <col min="17" max="17" width="10.57421875" style="32" hidden="1" customWidth="1" outlineLevel="1"/>
    <col min="18" max="19" width="9.140625" style="32" hidden="1" customWidth="1" outlineLevel="1"/>
    <col min="20" max="20" width="9.140625" style="32" customWidth="1" collapsed="1"/>
    <col min="21" max="21" width="10.57421875" style="32" hidden="1" customWidth="1" outlineLevel="1"/>
    <col min="22" max="25" width="9.140625" style="32" hidden="1" customWidth="1" outlineLevel="1"/>
    <col min="26" max="26" width="9.57421875" style="32" customWidth="1" collapsed="1"/>
    <col min="27" max="27" width="10.57421875" style="32" customWidth="1"/>
    <col min="28" max="28" width="7.421875" style="65" customWidth="1"/>
    <col min="29" max="29" width="2.28125" style="32" customWidth="1"/>
    <col min="30" max="30" width="7.421875" style="32" hidden="1" customWidth="1" outlineLevel="1"/>
    <col min="31" max="34" width="9.140625" style="32" hidden="1" customWidth="1" outlineLevel="1"/>
    <col min="35" max="35" width="14.00390625" style="32" customWidth="1" collapsed="1"/>
    <col min="36" max="36" width="10.57421875" style="32" hidden="1" customWidth="1" outlineLevel="1"/>
    <col min="37" max="40" width="9.140625" style="32" hidden="1" customWidth="1" outlineLevel="1"/>
    <col min="41" max="41" width="10.421875" style="32" customWidth="1" collapsed="1"/>
    <col min="42" max="42" width="10.57421875" style="32" hidden="1" customWidth="1" outlineLevel="1"/>
    <col min="43" max="46" width="9.140625" style="32" hidden="1" customWidth="1" outlineLevel="1"/>
    <col min="47" max="47" width="9.140625" style="32" customWidth="1" collapsed="1"/>
    <col min="48" max="48" width="10.57421875" style="32" hidden="1" customWidth="1" outlineLevel="1"/>
    <col min="49" max="52" width="9.140625" style="32" hidden="1" customWidth="1" outlineLevel="1"/>
    <col min="53" max="53" width="9.140625" style="32" customWidth="1" collapsed="1"/>
    <col min="54" max="54" width="10.57421875" style="32" customWidth="1"/>
    <col min="55" max="55" width="7.421875" style="65" customWidth="1"/>
    <col min="56" max="56" width="2.28125" style="32" customWidth="1"/>
    <col min="57" max="57" width="7.7109375" style="32" hidden="1" customWidth="1" outlineLevel="1"/>
    <col min="58" max="61" width="9.140625" style="32" hidden="1" customWidth="1" outlineLevel="1"/>
    <col min="62" max="62" width="13.57421875" style="32" customWidth="1" collapsed="1"/>
    <col min="63" max="63" width="10.57421875" style="32" hidden="1" customWidth="1" outlineLevel="1"/>
    <col min="64" max="64" width="9.140625" style="32" hidden="1" customWidth="1" outlineLevel="1"/>
    <col min="65" max="65" width="11.28125" style="32" customWidth="1" collapsed="1"/>
    <col min="66" max="66" width="10.57421875" style="32" hidden="1" customWidth="1" outlineLevel="1"/>
    <col min="67" max="70" width="9.140625" style="32" hidden="1" customWidth="1" outlineLevel="1"/>
    <col min="71" max="71" width="9.140625" style="32" customWidth="1" collapsed="1"/>
    <col min="72" max="72" width="10.57421875" style="32" hidden="1" customWidth="1" outlineLevel="1"/>
    <col min="73" max="76" width="9.140625" style="32" hidden="1" customWidth="1" outlineLevel="1"/>
    <col min="77" max="77" width="9.140625" style="32" customWidth="1" collapsed="1"/>
    <col min="78" max="78" width="15.28125" style="32" customWidth="1"/>
    <col min="79" max="79" width="7.421875" style="65" customWidth="1"/>
    <col min="80" max="80" width="2.28125" style="32" customWidth="1"/>
    <col min="81" max="81" width="13.7109375" style="32" customWidth="1"/>
    <col min="82" max="82" width="10.57421875" style="32" customWidth="1"/>
    <col min="83" max="83" width="10.57421875" style="32" hidden="1" customWidth="1" outlineLevel="1"/>
    <col min="84" max="84" width="8.57421875" style="32" hidden="1" customWidth="1" outlineLevel="1"/>
    <col min="85" max="85" width="8.57421875" style="32" customWidth="1" collapsed="1"/>
    <col min="86" max="86" width="10.57421875" style="32" hidden="1" customWidth="1" outlineLevel="1"/>
    <col min="87" max="102" width="9.140625" style="32" hidden="1" customWidth="1" outlineLevel="1"/>
    <col min="103" max="103" width="10.140625" style="32" customWidth="1" collapsed="1"/>
    <col min="104" max="104" width="10.57421875" style="32" customWidth="1"/>
    <col min="105" max="105" width="7.421875" style="65" customWidth="1"/>
    <col min="106" max="16384" width="9.140625" style="32" customWidth="1"/>
  </cols>
  <sheetData>
    <row r="1" spans="1:3" ht="66" customHeight="1">
      <c r="A1" s="32"/>
      <c r="C1" s="43"/>
    </row>
    <row r="2" spans="1:12" ht="26.25" customHeight="1">
      <c r="A2" s="32"/>
      <c r="B2" s="17" t="s">
        <v>102</v>
      </c>
      <c r="C2" s="1"/>
      <c r="D2" s="1"/>
      <c r="E2" s="1"/>
      <c r="F2" s="1"/>
      <c r="G2" s="1"/>
      <c r="H2" s="1"/>
      <c r="I2" s="1"/>
      <c r="J2" s="1"/>
      <c r="K2" s="1"/>
      <c r="L2" s="1"/>
    </row>
    <row r="3" spans="1:12" ht="18.75">
      <c r="A3" s="32"/>
      <c r="B3" s="19" t="s">
        <v>163</v>
      </c>
      <c r="C3" s="3"/>
      <c r="D3" s="1"/>
      <c r="E3" s="1"/>
      <c r="F3" s="1"/>
      <c r="G3" s="1"/>
      <c r="H3" s="1"/>
      <c r="I3" s="1"/>
      <c r="J3" s="1"/>
      <c r="K3" s="1"/>
      <c r="L3" s="1"/>
    </row>
    <row r="4" spans="1:12" ht="15.75">
      <c r="A4" s="32"/>
      <c r="B4" s="2" t="s">
        <v>103</v>
      </c>
      <c r="C4" s="3"/>
      <c r="D4" s="1"/>
      <c r="E4" s="1"/>
      <c r="F4" s="1"/>
      <c r="G4" s="1"/>
      <c r="H4" s="1"/>
      <c r="I4" s="1"/>
      <c r="J4" s="1"/>
      <c r="K4" s="1"/>
      <c r="L4" s="1"/>
    </row>
    <row r="5" spans="1:3" ht="15">
      <c r="A5" s="32"/>
      <c r="C5" s="1"/>
    </row>
    <row r="6" spans="1:105" ht="26.25">
      <c r="A6" s="32"/>
      <c r="B6" s="202" t="s">
        <v>2</v>
      </c>
      <c r="C6" s="1"/>
      <c r="D6" s="194" t="s">
        <v>104</v>
      </c>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76"/>
    </row>
    <row r="7" spans="2:105" s="37" customFormat="1" ht="18.75" customHeight="1" thickBot="1">
      <c r="B7" s="203"/>
      <c r="C7" s="29"/>
      <c r="D7" s="185" t="s">
        <v>4</v>
      </c>
      <c r="E7" s="185"/>
      <c r="F7" s="185"/>
      <c r="G7" s="185"/>
      <c r="H7" s="185"/>
      <c r="I7" s="185"/>
      <c r="J7" s="185"/>
      <c r="K7" s="185"/>
      <c r="L7" s="185"/>
      <c r="M7" s="185"/>
      <c r="N7" s="185"/>
      <c r="O7" s="185"/>
      <c r="P7" s="185"/>
      <c r="Q7" s="185"/>
      <c r="R7" s="185"/>
      <c r="S7" s="185"/>
      <c r="T7" s="185"/>
      <c r="U7" s="185"/>
      <c r="V7" s="185"/>
      <c r="W7" s="185"/>
      <c r="X7" s="185"/>
      <c r="Y7" s="185"/>
      <c r="Z7" s="185"/>
      <c r="AA7" s="186"/>
      <c r="AB7" s="186"/>
      <c r="AC7" s="28"/>
      <c r="AD7" s="185" t="s">
        <v>5</v>
      </c>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27"/>
      <c r="BE7" s="185" t="s">
        <v>6</v>
      </c>
      <c r="BF7" s="185"/>
      <c r="BG7" s="185"/>
      <c r="BH7" s="185"/>
      <c r="BI7" s="185"/>
      <c r="BJ7" s="185"/>
      <c r="BK7" s="185"/>
      <c r="BL7" s="185"/>
      <c r="BM7" s="185"/>
      <c r="BN7" s="185"/>
      <c r="BO7" s="185"/>
      <c r="BP7" s="185"/>
      <c r="BQ7" s="185"/>
      <c r="BR7" s="185"/>
      <c r="BS7" s="185"/>
      <c r="BT7" s="185"/>
      <c r="BU7" s="185"/>
      <c r="BV7" s="185"/>
      <c r="BW7" s="185"/>
      <c r="BX7" s="185"/>
      <c r="BY7" s="185"/>
      <c r="BZ7" s="185"/>
      <c r="CA7" s="185"/>
      <c r="CC7" s="185" t="s">
        <v>7</v>
      </c>
      <c r="CD7" s="185"/>
      <c r="CE7" s="185"/>
      <c r="CF7" s="185"/>
      <c r="CG7" s="185"/>
      <c r="CH7" s="185"/>
      <c r="CI7" s="185"/>
      <c r="CJ7" s="185"/>
      <c r="CK7" s="185"/>
      <c r="CL7" s="185"/>
      <c r="CM7" s="185"/>
      <c r="CN7" s="185"/>
      <c r="CO7" s="185"/>
      <c r="CP7" s="185"/>
      <c r="CQ7" s="185"/>
      <c r="CR7" s="185"/>
      <c r="CS7" s="185"/>
      <c r="CT7" s="185"/>
      <c r="CU7" s="185"/>
      <c r="CV7" s="185"/>
      <c r="CW7" s="185"/>
      <c r="CX7" s="185"/>
      <c r="CY7" s="185"/>
      <c r="CZ7" s="185"/>
      <c r="DA7" s="185"/>
    </row>
    <row r="8" spans="1:105" ht="33.75" customHeight="1">
      <c r="A8" s="32"/>
      <c r="B8" s="203"/>
      <c r="C8" s="1"/>
      <c r="D8" s="175" t="s">
        <v>8</v>
      </c>
      <c r="E8" s="175"/>
      <c r="F8" s="175"/>
      <c r="G8" s="175"/>
      <c r="H8" s="175"/>
      <c r="I8" s="175"/>
      <c r="J8" s="175"/>
      <c r="K8" s="175"/>
      <c r="L8" s="175"/>
      <c r="M8" s="175"/>
      <c r="N8" s="175"/>
      <c r="O8" s="176"/>
      <c r="P8" s="38" t="s">
        <v>9</v>
      </c>
      <c r="Q8" s="182" t="s">
        <v>10</v>
      </c>
      <c r="R8" s="183"/>
      <c r="S8" s="183"/>
      <c r="T8" s="184"/>
      <c r="U8" s="174" t="s">
        <v>73</v>
      </c>
      <c r="V8" s="175"/>
      <c r="W8" s="175"/>
      <c r="X8" s="175"/>
      <c r="Y8" s="175"/>
      <c r="Z8" s="175"/>
      <c r="AA8" s="180" t="s">
        <v>12</v>
      </c>
      <c r="AB8" s="187" t="s">
        <v>105</v>
      </c>
      <c r="AC8" s="25"/>
      <c r="AD8" s="175" t="s">
        <v>8</v>
      </c>
      <c r="AE8" s="175"/>
      <c r="AF8" s="175"/>
      <c r="AG8" s="175"/>
      <c r="AH8" s="175"/>
      <c r="AI8" s="176"/>
      <c r="AJ8" s="174" t="s">
        <v>9</v>
      </c>
      <c r="AK8" s="175"/>
      <c r="AL8" s="175"/>
      <c r="AM8" s="175"/>
      <c r="AN8" s="175"/>
      <c r="AO8" s="176"/>
      <c r="AP8" s="182" t="s">
        <v>10</v>
      </c>
      <c r="AQ8" s="183"/>
      <c r="AR8" s="183"/>
      <c r="AS8" s="183"/>
      <c r="AT8" s="183"/>
      <c r="AU8" s="184"/>
      <c r="AV8" s="182" t="s">
        <v>73</v>
      </c>
      <c r="AW8" s="183"/>
      <c r="AX8" s="183"/>
      <c r="AY8" s="183"/>
      <c r="AZ8" s="183"/>
      <c r="BA8" s="184"/>
      <c r="BB8" s="180" t="s">
        <v>12</v>
      </c>
      <c r="BC8" s="187" t="s">
        <v>105</v>
      </c>
      <c r="BD8" s="25"/>
      <c r="BE8" s="175" t="s">
        <v>8</v>
      </c>
      <c r="BF8" s="175"/>
      <c r="BG8" s="175"/>
      <c r="BH8" s="175"/>
      <c r="BI8" s="175"/>
      <c r="BJ8" s="176"/>
      <c r="BK8" s="174" t="s">
        <v>9</v>
      </c>
      <c r="BL8" s="175"/>
      <c r="BM8" s="176"/>
      <c r="BN8" s="182" t="s">
        <v>10</v>
      </c>
      <c r="BO8" s="183"/>
      <c r="BP8" s="183"/>
      <c r="BQ8" s="183"/>
      <c r="BR8" s="183"/>
      <c r="BS8" s="184"/>
      <c r="BT8" s="182" t="s">
        <v>73</v>
      </c>
      <c r="BU8" s="183"/>
      <c r="BV8" s="183"/>
      <c r="BW8" s="183"/>
      <c r="BX8" s="183"/>
      <c r="BY8" s="184"/>
      <c r="BZ8" s="180" t="s">
        <v>12</v>
      </c>
      <c r="CA8" s="187" t="s">
        <v>105</v>
      </c>
      <c r="CB8" s="25"/>
      <c r="CC8" s="26" t="s">
        <v>8</v>
      </c>
      <c r="CD8" s="31" t="s">
        <v>9</v>
      </c>
      <c r="CE8" s="182" t="s">
        <v>10</v>
      </c>
      <c r="CF8" s="183"/>
      <c r="CG8" s="184"/>
      <c r="CH8" s="182" t="s">
        <v>73</v>
      </c>
      <c r="CI8" s="183"/>
      <c r="CJ8" s="183"/>
      <c r="CK8" s="183"/>
      <c r="CL8" s="183"/>
      <c r="CM8" s="183"/>
      <c r="CN8" s="183"/>
      <c r="CO8" s="183"/>
      <c r="CP8" s="183"/>
      <c r="CQ8" s="183"/>
      <c r="CR8" s="183"/>
      <c r="CS8" s="183"/>
      <c r="CT8" s="183"/>
      <c r="CU8" s="183"/>
      <c r="CV8" s="183"/>
      <c r="CW8" s="183"/>
      <c r="CX8" s="183"/>
      <c r="CY8" s="184"/>
      <c r="CZ8" s="180" t="s">
        <v>12</v>
      </c>
      <c r="DA8" s="187" t="s">
        <v>105</v>
      </c>
    </row>
    <row r="9" spans="1:105" ht="18" customHeight="1">
      <c r="A9" s="32"/>
      <c r="B9" s="203"/>
      <c r="C9" s="1"/>
      <c r="D9" s="30">
        <v>2000</v>
      </c>
      <c r="E9" s="30">
        <v>2001</v>
      </c>
      <c r="F9" s="30">
        <v>2002</v>
      </c>
      <c r="G9" s="30">
        <v>2003</v>
      </c>
      <c r="H9" s="30">
        <v>2004</v>
      </c>
      <c r="I9" s="30">
        <v>2005</v>
      </c>
      <c r="J9" s="30">
        <v>2006</v>
      </c>
      <c r="K9" s="30">
        <v>2007</v>
      </c>
      <c r="L9" s="30">
        <v>2008</v>
      </c>
      <c r="M9" s="30">
        <v>2009</v>
      </c>
      <c r="N9" s="30">
        <v>2010</v>
      </c>
      <c r="O9" s="119" t="s">
        <v>17</v>
      </c>
      <c r="P9" s="24" t="s">
        <v>17</v>
      </c>
      <c r="Q9" s="23">
        <v>2008</v>
      </c>
      <c r="R9" s="30">
        <v>2009</v>
      </c>
      <c r="S9" s="30">
        <v>2010</v>
      </c>
      <c r="T9" s="119" t="s">
        <v>17</v>
      </c>
      <c r="U9" s="23">
        <v>2006</v>
      </c>
      <c r="V9" s="30">
        <v>2007</v>
      </c>
      <c r="W9" s="30">
        <v>2008</v>
      </c>
      <c r="X9" s="30">
        <v>2009</v>
      </c>
      <c r="Y9" s="30">
        <v>2010</v>
      </c>
      <c r="Z9" s="118" t="s">
        <v>17</v>
      </c>
      <c r="AA9" s="181"/>
      <c r="AB9" s="188"/>
      <c r="AC9" s="22"/>
      <c r="AD9" s="30">
        <v>2011</v>
      </c>
      <c r="AE9" s="30">
        <v>2012</v>
      </c>
      <c r="AF9" s="30">
        <v>2013</v>
      </c>
      <c r="AG9" s="30">
        <v>2014</v>
      </c>
      <c r="AH9" s="30">
        <v>2015</v>
      </c>
      <c r="AI9" s="119" t="s">
        <v>17</v>
      </c>
      <c r="AJ9" s="23">
        <v>2011</v>
      </c>
      <c r="AK9" s="30">
        <v>2012</v>
      </c>
      <c r="AL9" s="30">
        <v>2013</v>
      </c>
      <c r="AM9" s="30">
        <v>2014</v>
      </c>
      <c r="AN9" s="30">
        <v>2015</v>
      </c>
      <c r="AO9" s="119" t="s">
        <v>17</v>
      </c>
      <c r="AP9" s="21">
        <v>2011</v>
      </c>
      <c r="AQ9" s="20">
        <v>2012</v>
      </c>
      <c r="AR9" s="20">
        <v>2013</v>
      </c>
      <c r="AS9" s="20">
        <v>2014</v>
      </c>
      <c r="AT9" s="20">
        <v>2015</v>
      </c>
      <c r="AU9" s="119" t="s">
        <v>17</v>
      </c>
      <c r="AV9" s="21">
        <v>2011</v>
      </c>
      <c r="AW9" s="20">
        <v>2012</v>
      </c>
      <c r="AX9" s="20">
        <v>2013</v>
      </c>
      <c r="AY9" s="20">
        <v>2014</v>
      </c>
      <c r="AZ9" s="20">
        <v>2015</v>
      </c>
      <c r="BA9" s="119" t="s">
        <v>17</v>
      </c>
      <c r="BB9" s="181"/>
      <c r="BC9" s="188"/>
      <c r="BD9" s="22"/>
      <c r="BE9" s="30">
        <v>2016</v>
      </c>
      <c r="BF9" s="30">
        <v>2017</v>
      </c>
      <c r="BG9" s="30">
        <v>2018</v>
      </c>
      <c r="BH9" s="30">
        <v>2019</v>
      </c>
      <c r="BI9" s="30">
        <v>2020</v>
      </c>
      <c r="BJ9" s="119" t="s">
        <v>17</v>
      </c>
      <c r="BK9" s="23">
        <v>2016</v>
      </c>
      <c r="BL9" s="30">
        <v>2017</v>
      </c>
      <c r="BM9" s="119" t="s">
        <v>17</v>
      </c>
      <c r="BN9" s="23">
        <v>2016</v>
      </c>
      <c r="BO9" s="30">
        <v>2017</v>
      </c>
      <c r="BP9" s="30">
        <v>2018</v>
      </c>
      <c r="BQ9" s="30">
        <v>2019</v>
      </c>
      <c r="BR9" s="30">
        <v>2020</v>
      </c>
      <c r="BS9" s="119" t="s">
        <v>17</v>
      </c>
      <c r="BT9" s="23">
        <v>2016</v>
      </c>
      <c r="BU9" s="30">
        <v>2017</v>
      </c>
      <c r="BV9" s="30">
        <v>2018</v>
      </c>
      <c r="BW9" s="30">
        <v>2019</v>
      </c>
      <c r="BX9" s="30">
        <v>2020</v>
      </c>
      <c r="BY9" s="119" t="s">
        <v>17</v>
      </c>
      <c r="BZ9" s="181"/>
      <c r="CA9" s="188"/>
      <c r="CB9" s="22"/>
      <c r="CC9" s="119" t="s">
        <v>17</v>
      </c>
      <c r="CD9" s="24" t="s">
        <v>17</v>
      </c>
      <c r="CE9" s="23">
        <v>2021</v>
      </c>
      <c r="CF9" s="30">
        <v>2022</v>
      </c>
      <c r="CG9" s="119" t="s">
        <v>17</v>
      </c>
      <c r="CH9" s="23">
        <v>2021</v>
      </c>
      <c r="CI9" s="30">
        <v>2022</v>
      </c>
      <c r="CJ9" s="30">
        <v>2023</v>
      </c>
      <c r="CK9" s="30">
        <v>2024</v>
      </c>
      <c r="CL9" s="30">
        <v>2025</v>
      </c>
      <c r="CM9" s="30">
        <v>2026</v>
      </c>
      <c r="CN9" s="30">
        <v>2027</v>
      </c>
      <c r="CO9" s="30">
        <v>2028</v>
      </c>
      <c r="CP9" s="30">
        <v>2029</v>
      </c>
      <c r="CQ9" s="30">
        <v>2030</v>
      </c>
      <c r="CR9" s="30">
        <v>2031</v>
      </c>
      <c r="CS9" s="30">
        <v>2032</v>
      </c>
      <c r="CT9" s="30">
        <v>2033</v>
      </c>
      <c r="CU9" s="30">
        <v>2034</v>
      </c>
      <c r="CV9" s="30">
        <v>2035</v>
      </c>
      <c r="CW9" s="30">
        <v>2036</v>
      </c>
      <c r="CX9" s="30">
        <v>2037</v>
      </c>
      <c r="CY9" s="119" t="s">
        <v>17</v>
      </c>
      <c r="CZ9" s="181"/>
      <c r="DA9" s="188"/>
    </row>
    <row r="10" spans="1:105" ht="31.5" customHeight="1">
      <c r="A10" s="32"/>
      <c r="B10" s="14" t="s">
        <v>19</v>
      </c>
      <c r="C10" s="1"/>
      <c r="D10" s="39"/>
      <c r="E10" s="39"/>
      <c r="F10" s="39"/>
      <c r="G10" s="39"/>
      <c r="H10" s="39"/>
      <c r="I10" s="39"/>
      <c r="J10" s="39"/>
      <c r="K10" s="39"/>
      <c r="L10" s="39"/>
      <c r="M10" s="39"/>
      <c r="N10" s="39"/>
      <c r="O10" s="34"/>
      <c r="P10" s="34"/>
      <c r="Q10" s="39"/>
      <c r="R10" s="39"/>
      <c r="S10" s="39"/>
      <c r="T10" s="34"/>
      <c r="U10" s="39"/>
      <c r="V10" s="39"/>
      <c r="W10" s="39"/>
      <c r="X10" s="39"/>
      <c r="Y10" s="39"/>
      <c r="Z10" s="34"/>
      <c r="AA10" s="34"/>
      <c r="AB10" s="66"/>
      <c r="AC10" s="35"/>
      <c r="AD10" s="39"/>
      <c r="AE10" s="39"/>
      <c r="AF10" s="39"/>
      <c r="AG10" s="39"/>
      <c r="AH10" s="39"/>
      <c r="AI10" s="34"/>
      <c r="AJ10" s="39"/>
      <c r="AK10" s="39"/>
      <c r="AL10" s="39"/>
      <c r="AM10" s="39"/>
      <c r="AN10" s="39"/>
      <c r="AO10" s="34"/>
      <c r="AP10" s="39"/>
      <c r="AQ10" s="39"/>
      <c r="AR10" s="39"/>
      <c r="AS10" s="39"/>
      <c r="AT10" s="39"/>
      <c r="AU10" s="34"/>
      <c r="AV10" s="39"/>
      <c r="AW10" s="39"/>
      <c r="AX10" s="39"/>
      <c r="AY10" s="39"/>
      <c r="AZ10" s="39"/>
      <c r="BA10" s="34"/>
      <c r="BB10" s="34"/>
      <c r="BC10" s="66"/>
      <c r="BD10" s="35"/>
      <c r="BE10" s="39"/>
      <c r="BF10" s="39"/>
      <c r="BG10" s="39"/>
      <c r="BH10" s="39"/>
      <c r="BI10" s="39"/>
      <c r="BJ10" s="34"/>
      <c r="BK10" s="39"/>
      <c r="BL10" s="39"/>
      <c r="BM10" s="34"/>
      <c r="BN10" s="39"/>
      <c r="BO10" s="39"/>
      <c r="BP10" s="39"/>
      <c r="BQ10" s="39"/>
      <c r="BR10" s="39"/>
      <c r="BS10" s="34"/>
      <c r="BT10" s="39"/>
      <c r="BU10" s="39"/>
      <c r="BV10" s="39"/>
      <c r="BW10" s="39"/>
      <c r="BX10" s="39"/>
      <c r="BY10" s="34"/>
      <c r="BZ10" s="34"/>
      <c r="CA10" s="66"/>
      <c r="CB10" s="35"/>
      <c r="CC10" s="34"/>
      <c r="CD10" s="34"/>
      <c r="CE10" s="39"/>
      <c r="CF10" s="39"/>
      <c r="CG10" s="34"/>
      <c r="CH10" s="39"/>
      <c r="CI10" s="39"/>
      <c r="CJ10" s="39"/>
      <c r="CK10" s="39"/>
      <c r="CL10" s="39"/>
      <c r="CM10" s="39"/>
      <c r="CN10" s="39"/>
      <c r="CO10" s="39"/>
      <c r="CP10" s="39"/>
      <c r="CQ10" s="39"/>
      <c r="CR10" s="39"/>
      <c r="CS10" s="39"/>
      <c r="CT10" s="39"/>
      <c r="CU10" s="39"/>
      <c r="CV10" s="39"/>
      <c r="CW10" s="39"/>
      <c r="CX10" s="39"/>
      <c r="CY10" s="34"/>
      <c r="CZ10" s="34"/>
      <c r="DA10" s="66"/>
    </row>
    <row r="11" spans="1:105" ht="15.75" customHeight="1">
      <c r="A11" s="32"/>
      <c r="B11" s="15" t="s">
        <v>36</v>
      </c>
      <c r="C11" s="1"/>
      <c r="D11" s="41"/>
      <c r="E11" s="41"/>
      <c r="F11" s="41"/>
      <c r="G11" s="41"/>
      <c r="H11" s="41"/>
      <c r="I11" s="41"/>
      <c r="J11" s="41"/>
      <c r="K11" s="41"/>
      <c r="L11" s="41"/>
      <c r="M11" s="41"/>
      <c r="N11" s="41"/>
      <c r="O11" s="36">
        <f>SUM(D11:N11)</f>
        <v>0</v>
      </c>
      <c r="P11" s="36"/>
      <c r="Q11" s="41"/>
      <c r="R11" s="41"/>
      <c r="S11" s="41"/>
      <c r="T11" s="36">
        <f>SUM(Q11:S11)</f>
        <v>0</v>
      </c>
      <c r="U11" s="41"/>
      <c r="V11" s="41"/>
      <c r="W11" s="41"/>
      <c r="X11" s="41"/>
      <c r="Y11" s="41"/>
      <c r="Z11" s="36">
        <f>SUM(U11:Y11)</f>
        <v>0</v>
      </c>
      <c r="AA11" s="36">
        <f>SUM(O11,P11,T11,Z11)</f>
        <v>0</v>
      </c>
      <c r="AB11" s="67">
        <f>IF(AA11=0,"",AA11/$AA$20)</f>
      </c>
      <c r="AC11" s="33"/>
      <c r="AD11" s="41"/>
      <c r="AE11" s="41"/>
      <c r="AF11" s="41"/>
      <c r="AG11" s="41">
        <v>30.742</v>
      </c>
      <c r="AH11" s="41">
        <v>24.263</v>
      </c>
      <c r="AI11" s="36">
        <f>SUM(AD11:AH11)</f>
        <v>55.005</v>
      </c>
      <c r="AJ11" s="41"/>
      <c r="AK11" s="41"/>
      <c r="AL11" s="41"/>
      <c r="AM11" s="41"/>
      <c r="AN11" s="41"/>
      <c r="AO11" s="36">
        <f>SUM(AJ11:AN11)</f>
        <v>0</v>
      </c>
      <c r="AP11" s="41"/>
      <c r="AQ11" s="41"/>
      <c r="AR11" s="41"/>
      <c r="AS11" s="41"/>
      <c r="AT11" s="41"/>
      <c r="AU11" s="36">
        <f>SUM(AP11:AT11)</f>
        <v>0</v>
      </c>
      <c r="AV11" s="41"/>
      <c r="AW11" s="41"/>
      <c r="AX11" s="41"/>
      <c r="AY11" s="41"/>
      <c r="AZ11" s="41"/>
      <c r="BA11" s="36">
        <f>SUM(AV11:AZ11)</f>
        <v>0</v>
      </c>
      <c r="BB11" s="36">
        <f>SUM(AI11,AO11,AU11,BA11)</f>
        <v>55.005</v>
      </c>
      <c r="BC11" s="67">
        <f>IF(BB11=0,"",BB11/$BB$20)</f>
        <v>0.3338954407383396</v>
      </c>
      <c r="BD11" s="33"/>
      <c r="BE11" s="41">
        <v>22.97689</v>
      </c>
      <c r="BF11" s="41">
        <v>22.19107685</v>
      </c>
      <c r="BG11" s="41">
        <v>24.47917338</v>
      </c>
      <c r="BH11" s="41">
        <v>22.3972</v>
      </c>
      <c r="BI11" s="41"/>
      <c r="BJ11" s="36">
        <f>SUM(BE11:BI11)</f>
        <v>92.04434022999999</v>
      </c>
      <c r="BK11" s="41"/>
      <c r="BL11" s="41"/>
      <c r="BM11" s="36">
        <f>SUM(BK11:BL11)</f>
        <v>0</v>
      </c>
      <c r="BN11" s="41">
        <v>0</v>
      </c>
      <c r="BO11" s="41">
        <v>0</v>
      </c>
      <c r="BP11" s="41">
        <v>0</v>
      </c>
      <c r="BQ11" s="41">
        <v>0</v>
      </c>
      <c r="BR11" s="41">
        <v>0</v>
      </c>
      <c r="BS11" s="36">
        <f>SUM(BN11:BR11)</f>
        <v>0</v>
      </c>
      <c r="BT11" s="41"/>
      <c r="BU11" s="41"/>
      <c r="BV11" s="41"/>
      <c r="BW11" s="41"/>
      <c r="BX11" s="41"/>
      <c r="BY11" s="36">
        <f>SUM(BT11:BX11)</f>
        <v>0</v>
      </c>
      <c r="BZ11" s="36">
        <f>SUM(BJ11,BM11,BS11,BY11)</f>
        <v>92.04434022999999</v>
      </c>
      <c r="CA11" s="67">
        <f>IF(BZ11=0,"",BZ11/$BZ$20)</f>
        <v>0.34922289674806917</v>
      </c>
      <c r="CB11" s="33"/>
      <c r="CC11" s="36"/>
      <c r="CD11" s="36"/>
      <c r="CE11" s="41"/>
      <c r="CF11" s="41"/>
      <c r="CG11" s="36">
        <f>SUM(CE11:CF11)</f>
        <v>0</v>
      </c>
      <c r="CH11" s="41">
        <v>0</v>
      </c>
      <c r="CI11" s="41">
        <v>0</v>
      </c>
      <c r="CJ11" s="41">
        <v>0</v>
      </c>
      <c r="CK11" s="41">
        <v>0</v>
      </c>
      <c r="CL11" s="41">
        <v>0</v>
      </c>
      <c r="CM11" s="41">
        <v>0</v>
      </c>
      <c r="CN11" s="41">
        <v>0</v>
      </c>
      <c r="CO11" s="41">
        <v>0</v>
      </c>
      <c r="CP11" s="41">
        <v>0</v>
      </c>
      <c r="CQ11" s="41">
        <v>0</v>
      </c>
      <c r="CR11" s="41"/>
      <c r="CS11" s="41"/>
      <c r="CT11" s="41"/>
      <c r="CU11" s="41"/>
      <c r="CV11" s="41"/>
      <c r="CW11" s="41"/>
      <c r="CX11" s="41"/>
      <c r="CY11" s="36">
        <f>SUM(CH11:CX11)</f>
        <v>0</v>
      </c>
      <c r="CZ11" s="36">
        <f>SUM(CC11,CD11,CG11,CY11)</f>
        <v>0</v>
      </c>
      <c r="DA11" s="67">
        <f>IF(CZ11=0,"",CZ11/$CZ$20)</f>
      </c>
    </row>
    <row r="12" spans="1:105" ht="15.75" customHeight="1">
      <c r="A12" s="32"/>
      <c r="B12" s="15" t="s">
        <v>45</v>
      </c>
      <c r="C12" s="1"/>
      <c r="D12" s="41"/>
      <c r="E12" s="41"/>
      <c r="F12" s="41"/>
      <c r="G12" s="41"/>
      <c r="H12" s="41"/>
      <c r="I12" s="41"/>
      <c r="J12" s="41"/>
      <c r="K12" s="41"/>
      <c r="L12" s="41"/>
      <c r="M12" s="41"/>
      <c r="N12" s="41"/>
      <c r="O12" s="36">
        <f>SUM(D12:N12)</f>
        <v>0</v>
      </c>
      <c r="P12" s="36"/>
      <c r="Q12" s="41"/>
      <c r="R12" s="41"/>
      <c r="S12" s="41"/>
      <c r="T12" s="36">
        <f>SUM(Q12:S12)</f>
        <v>0</v>
      </c>
      <c r="U12" s="41"/>
      <c r="V12" s="41"/>
      <c r="W12" s="41"/>
      <c r="X12" s="41"/>
      <c r="Y12" s="41"/>
      <c r="Z12" s="36">
        <f>SUM(U12:Y12)</f>
        <v>0</v>
      </c>
      <c r="AA12" s="36">
        <f>SUM(O12,P12,T12,Z12)</f>
        <v>0</v>
      </c>
      <c r="AB12" s="67">
        <f>IF(AA12=0,"",AA12/$AA$20)</f>
      </c>
      <c r="AC12" s="33"/>
      <c r="AD12" s="41"/>
      <c r="AE12" s="41"/>
      <c r="AF12" s="41"/>
      <c r="AG12" s="41"/>
      <c r="AH12" s="41">
        <v>4.7322</v>
      </c>
      <c r="AI12" s="36">
        <f>SUM(AD12:AH12)</f>
        <v>4.7322</v>
      </c>
      <c r="AJ12" s="41"/>
      <c r="AK12" s="41"/>
      <c r="AL12" s="41"/>
      <c r="AM12" s="41"/>
      <c r="AN12" s="41"/>
      <c r="AO12" s="36">
        <f>SUM(AJ12:AN12)</f>
        <v>0</v>
      </c>
      <c r="AP12" s="41"/>
      <c r="AQ12" s="41"/>
      <c r="AR12" s="41"/>
      <c r="AS12" s="41"/>
      <c r="AT12" s="41"/>
      <c r="AU12" s="36">
        <f>SUM(AP12:AT12)</f>
        <v>0</v>
      </c>
      <c r="AV12" s="41"/>
      <c r="AW12" s="41"/>
      <c r="AX12" s="41"/>
      <c r="AY12" s="41"/>
      <c r="AZ12" s="41"/>
      <c r="BA12" s="36">
        <f>SUM(AV12:AZ12)</f>
        <v>0</v>
      </c>
      <c r="BB12" s="36">
        <f>SUM(AI12,AO12,AU12,BA12)</f>
        <v>4.7322</v>
      </c>
      <c r="BC12" s="67">
        <f>IF(BB12=0,"",BB12/$BB$20)</f>
        <v>0.028725752289100456</v>
      </c>
      <c r="BD12" s="33"/>
      <c r="BE12" s="41">
        <v>18.60054</v>
      </c>
      <c r="BF12" s="41">
        <v>11.45331</v>
      </c>
      <c r="BG12" s="41">
        <v>5.27084</v>
      </c>
      <c r="BH12" s="41"/>
      <c r="BI12" s="41"/>
      <c r="BJ12" s="36">
        <f>SUM(BE12:BI12)</f>
        <v>35.32469</v>
      </c>
      <c r="BK12" s="41"/>
      <c r="BL12" s="41"/>
      <c r="BM12" s="36">
        <f>SUM(BK12:BL12)</f>
        <v>0</v>
      </c>
      <c r="BN12" s="41"/>
      <c r="BO12" s="41"/>
      <c r="BP12" s="41"/>
      <c r="BQ12" s="41">
        <v>0</v>
      </c>
      <c r="BR12" s="41">
        <v>0</v>
      </c>
      <c r="BS12" s="36">
        <f>SUM(BN12:BR12)</f>
        <v>0</v>
      </c>
      <c r="BT12" s="41"/>
      <c r="BU12" s="41"/>
      <c r="BV12" s="41"/>
      <c r="BW12" s="41"/>
      <c r="BX12" s="41"/>
      <c r="BY12" s="36">
        <f>SUM(BT12:BX12)</f>
        <v>0</v>
      </c>
      <c r="BZ12" s="36">
        <f>SUM(BJ12,BM12,BS12,BY12)</f>
        <v>35.32469</v>
      </c>
      <c r="CA12" s="67">
        <f>IF(BZ12=0,"",BZ12/$BZ$20)</f>
        <v>0.1340244336338544</v>
      </c>
      <c r="CB12" s="33"/>
      <c r="CC12" s="36"/>
      <c r="CD12" s="36"/>
      <c r="CE12" s="41"/>
      <c r="CF12" s="41"/>
      <c r="CG12" s="36">
        <f>SUM(CE12:CF12)</f>
        <v>0</v>
      </c>
      <c r="CH12" s="41"/>
      <c r="CI12" s="41"/>
      <c r="CJ12" s="41"/>
      <c r="CK12" s="41"/>
      <c r="CL12" s="41"/>
      <c r="CM12" s="41"/>
      <c r="CN12" s="41"/>
      <c r="CO12" s="41"/>
      <c r="CP12" s="41"/>
      <c r="CQ12" s="41">
        <v>0</v>
      </c>
      <c r="CR12" s="41"/>
      <c r="CS12" s="41"/>
      <c r="CT12" s="41"/>
      <c r="CU12" s="41"/>
      <c r="CV12" s="41"/>
      <c r="CW12" s="41"/>
      <c r="CX12" s="41"/>
      <c r="CY12" s="36">
        <f>SUM(CH12:CX12)</f>
        <v>0</v>
      </c>
      <c r="CZ12" s="36">
        <f>SUM(CC12,CD12,CG12,CY12)</f>
        <v>0</v>
      </c>
      <c r="DA12" s="67">
        <f>IF(CZ12=0,"",CZ12/$CZ$20)</f>
      </c>
    </row>
    <row r="13" spans="1:105" ht="30">
      <c r="A13" s="32"/>
      <c r="B13" s="61" t="s">
        <v>47</v>
      </c>
      <c r="C13" s="1"/>
      <c r="D13" s="53">
        <f aca="true" t="shared" si="0" ref="D13:AA13">SUM(D11:D12)</f>
        <v>0</v>
      </c>
      <c r="E13" s="53">
        <f t="shared" si="0"/>
        <v>0</v>
      </c>
      <c r="F13" s="53">
        <f t="shared" si="0"/>
        <v>0</v>
      </c>
      <c r="G13" s="53">
        <f t="shared" si="0"/>
        <v>0</v>
      </c>
      <c r="H13" s="53">
        <f t="shared" si="0"/>
        <v>0</v>
      </c>
      <c r="I13" s="53">
        <f t="shared" si="0"/>
        <v>0</v>
      </c>
      <c r="J13" s="53">
        <f t="shared" si="0"/>
        <v>0</v>
      </c>
      <c r="K13" s="53">
        <f t="shared" si="0"/>
        <v>0</v>
      </c>
      <c r="L13" s="53">
        <f t="shared" si="0"/>
        <v>0</v>
      </c>
      <c r="M13" s="53">
        <f t="shared" si="0"/>
        <v>0</v>
      </c>
      <c r="N13" s="53">
        <f t="shared" si="0"/>
        <v>0</v>
      </c>
      <c r="O13" s="54">
        <f t="shared" si="0"/>
        <v>0</v>
      </c>
      <c r="P13" s="54">
        <f t="shared" si="0"/>
        <v>0</v>
      </c>
      <c r="Q13" s="53">
        <f t="shared" si="0"/>
        <v>0</v>
      </c>
      <c r="R13" s="53">
        <f t="shared" si="0"/>
        <v>0</v>
      </c>
      <c r="S13" s="53">
        <f t="shared" si="0"/>
        <v>0</v>
      </c>
      <c r="T13" s="54">
        <f t="shared" si="0"/>
        <v>0</v>
      </c>
      <c r="U13" s="53">
        <f t="shared" si="0"/>
        <v>0</v>
      </c>
      <c r="V13" s="53">
        <f t="shared" si="0"/>
        <v>0</v>
      </c>
      <c r="W13" s="53">
        <f t="shared" si="0"/>
        <v>0</v>
      </c>
      <c r="X13" s="53">
        <f t="shared" si="0"/>
        <v>0</v>
      </c>
      <c r="Y13" s="53">
        <f t="shared" si="0"/>
        <v>0</v>
      </c>
      <c r="Z13" s="54">
        <f t="shared" si="0"/>
        <v>0</v>
      </c>
      <c r="AA13" s="78">
        <f t="shared" si="0"/>
        <v>0</v>
      </c>
      <c r="AB13" s="79">
        <f>IF(AA13=0,"",AA13/$AA$20)</f>
      </c>
      <c r="AC13" s="35"/>
      <c r="AD13" s="53">
        <f aca="true" t="shared" si="1" ref="AD13:BB13">SUM(AD11:AD12)</f>
        <v>0</v>
      </c>
      <c r="AE13" s="53">
        <f t="shared" si="1"/>
        <v>0</v>
      </c>
      <c r="AF13" s="53">
        <f t="shared" si="1"/>
        <v>0</v>
      </c>
      <c r="AG13" s="53">
        <f t="shared" si="1"/>
        <v>30.742</v>
      </c>
      <c r="AH13" s="53">
        <f t="shared" si="1"/>
        <v>28.9952</v>
      </c>
      <c r="AI13" s="54">
        <f t="shared" si="1"/>
        <v>59.7372</v>
      </c>
      <c r="AJ13" s="53">
        <f t="shared" si="1"/>
        <v>0</v>
      </c>
      <c r="AK13" s="53">
        <f t="shared" si="1"/>
        <v>0</v>
      </c>
      <c r="AL13" s="53">
        <f t="shared" si="1"/>
        <v>0</v>
      </c>
      <c r="AM13" s="53">
        <f t="shared" si="1"/>
        <v>0</v>
      </c>
      <c r="AN13" s="53">
        <f t="shared" si="1"/>
        <v>0</v>
      </c>
      <c r="AO13" s="54">
        <f t="shared" si="1"/>
        <v>0</v>
      </c>
      <c r="AP13" s="53">
        <f t="shared" si="1"/>
        <v>0</v>
      </c>
      <c r="AQ13" s="53">
        <f t="shared" si="1"/>
        <v>0</v>
      </c>
      <c r="AR13" s="53">
        <f t="shared" si="1"/>
        <v>0</v>
      </c>
      <c r="AS13" s="53">
        <f t="shared" si="1"/>
        <v>0</v>
      </c>
      <c r="AT13" s="53">
        <f t="shared" si="1"/>
        <v>0</v>
      </c>
      <c r="AU13" s="54">
        <f t="shared" si="1"/>
        <v>0</v>
      </c>
      <c r="AV13" s="53">
        <f t="shared" si="1"/>
        <v>0</v>
      </c>
      <c r="AW13" s="53">
        <f t="shared" si="1"/>
        <v>0</v>
      </c>
      <c r="AX13" s="53">
        <f t="shared" si="1"/>
        <v>0</v>
      </c>
      <c r="AY13" s="53">
        <f t="shared" si="1"/>
        <v>0</v>
      </c>
      <c r="AZ13" s="53">
        <f t="shared" si="1"/>
        <v>0</v>
      </c>
      <c r="BA13" s="54">
        <f t="shared" si="1"/>
        <v>0</v>
      </c>
      <c r="BB13" s="78">
        <f t="shared" si="1"/>
        <v>59.7372</v>
      </c>
      <c r="BC13" s="79">
        <f>IF(BB13=0,"",BB13/$BB$20)</f>
        <v>0.36262119302744006</v>
      </c>
      <c r="BD13" s="35"/>
      <c r="BE13" s="53">
        <f aca="true" t="shared" si="2" ref="BE13:BZ13">SUM(BE11:BE12)</f>
        <v>41.57743</v>
      </c>
      <c r="BF13" s="53">
        <f t="shared" si="2"/>
        <v>33.644386850000004</v>
      </c>
      <c r="BG13" s="53">
        <f t="shared" si="2"/>
        <v>29.75001338</v>
      </c>
      <c r="BH13" s="53">
        <f t="shared" si="2"/>
        <v>22.3972</v>
      </c>
      <c r="BI13" s="53">
        <f t="shared" si="2"/>
        <v>0</v>
      </c>
      <c r="BJ13" s="54">
        <f t="shared" si="2"/>
        <v>127.36903022999999</v>
      </c>
      <c r="BK13" s="53">
        <f t="shared" si="2"/>
        <v>0</v>
      </c>
      <c r="BL13" s="53">
        <f t="shared" si="2"/>
        <v>0</v>
      </c>
      <c r="BM13" s="54">
        <f t="shared" si="2"/>
        <v>0</v>
      </c>
      <c r="BN13" s="53">
        <f t="shared" si="2"/>
        <v>0</v>
      </c>
      <c r="BO13" s="53">
        <f t="shared" si="2"/>
        <v>0</v>
      </c>
      <c r="BP13" s="53">
        <f t="shared" si="2"/>
        <v>0</v>
      </c>
      <c r="BQ13" s="53">
        <f t="shared" si="2"/>
        <v>0</v>
      </c>
      <c r="BR13" s="53">
        <f t="shared" si="2"/>
        <v>0</v>
      </c>
      <c r="BS13" s="54">
        <f t="shared" si="2"/>
        <v>0</v>
      </c>
      <c r="BT13" s="53">
        <f t="shared" si="2"/>
        <v>0</v>
      </c>
      <c r="BU13" s="53">
        <f t="shared" si="2"/>
        <v>0</v>
      </c>
      <c r="BV13" s="53">
        <f t="shared" si="2"/>
        <v>0</v>
      </c>
      <c r="BW13" s="53">
        <f t="shared" si="2"/>
        <v>0</v>
      </c>
      <c r="BX13" s="53">
        <f t="shared" si="2"/>
        <v>0</v>
      </c>
      <c r="BY13" s="54">
        <f t="shared" si="2"/>
        <v>0</v>
      </c>
      <c r="BZ13" s="78">
        <f t="shared" si="2"/>
        <v>127.36903022999999</v>
      </c>
      <c r="CA13" s="79">
        <f>IF(BZ13=0,"",BZ13/$BZ$20)</f>
        <v>0.4832473303819236</v>
      </c>
      <c r="CB13" s="35"/>
      <c r="CC13" s="54">
        <f aca="true" t="shared" si="3" ref="CC13:CZ13">SUM(CC11:CC12)</f>
        <v>0</v>
      </c>
      <c r="CD13" s="54">
        <f t="shared" si="3"/>
        <v>0</v>
      </c>
      <c r="CE13" s="53">
        <f t="shared" si="3"/>
        <v>0</v>
      </c>
      <c r="CF13" s="53">
        <f t="shared" si="3"/>
        <v>0</v>
      </c>
      <c r="CG13" s="54">
        <f t="shared" si="3"/>
        <v>0</v>
      </c>
      <c r="CH13" s="53">
        <f t="shared" si="3"/>
        <v>0</v>
      </c>
      <c r="CI13" s="53">
        <f t="shared" si="3"/>
        <v>0</v>
      </c>
      <c r="CJ13" s="53">
        <f t="shared" si="3"/>
        <v>0</v>
      </c>
      <c r="CK13" s="53">
        <f t="shared" si="3"/>
        <v>0</v>
      </c>
      <c r="CL13" s="53">
        <f t="shared" si="3"/>
        <v>0</v>
      </c>
      <c r="CM13" s="53">
        <f t="shared" si="3"/>
        <v>0</v>
      </c>
      <c r="CN13" s="53">
        <f t="shared" si="3"/>
        <v>0</v>
      </c>
      <c r="CO13" s="53">
        <f t="shared" si="3"/>
        <v>0</v>
      </c>
      <c r="CP13" s="53">
        <f t="shared" si="3"/>
        <v>0</v>
      </c>
      <c r="CQ13" s="53">
        <f t="shared" si="3"/>
        <v>0</v>
      </c>
      <c r="CR13" s="53">
        <f t="shared" si="3"/>
        <v>0</v>
      </c>
      <c r="CS13" s="53">
        <f t="shared" si="3"/>
        <v>0</v>
      </c>
      <c r="CT13" s="53">
        <f t="shared" si="3"/>
        <v>0</v>
      </c>
      <c r="CU13" s="53">
        <f t="shared" si="3"/>
        <v>0</v>
      </c>
      <c r="CV13" s="53">
        <f t="shared" si="3"/>
        <v>0</v>
      </c>
      <c r="CW13" s="53">
        <f t="shared" si="3"/>
        <v>0</v>
      </c>
      <c r="CX13" s="53">
        <f>SUM(CX11:CX12)</f>
        <v>0</v>
      </c>
      <c r="CY13" s="54">
        <f t="shared" si="3"/>
        <v>0</v>
      </c>
      <c r="CZ13" s="78">
        <f t="shared" si="3"/>
        <v>0</v>
      </c>
      <c r="DA13" s="79">
        <f>IF(CZ13=0,"",CZ13/$CZ$20)</f>
      </c>
    </row>
    <row r="14" ht="11.25" customHeight="1">
      <c r="A14" s="32"/>
    </row>
    <row r="15" spans="1:105" ht="31.5" customHeight="1">
      <c r="A15" s="32"/>
      <c r="B15" s="14" t="s">
        <v>48</v>
      </c>
      <c r="C15" s="1"/>
      <c r="D15" s="39"/>
      <c r="E15" s="39"/>
      <c r="F15" s="39"/>
      <c r="G15" s="39"/>
      <c r="H15" s="39"/>
      <c r="I15" s="39"/>
      <c r="J15" s="39"/>
      <c r="K15" s="39"/>
      <c r="L15" s="39"/>
      <c r="M15" s="39"/>
      <c r="N15" s="39"/>
      <c r="O15" s="34"/>
      <c r="P15" s="34"/>
      <c r="Q15" s="39"/>
      <c r="R15" s="39"/>
      <c r="S15" s="39"/>
      <c r="T15" s="34"/>
      <c r="U15" s="39"/>
      <c r="V15" s="39"/>
      <c r="W15" s="39"/>
      <c r="X15" s="39"/>
      <c r="Y15" s="39"/>
      <c r="Z15" s="34"/>
      <c r="AA15" s="34"/>
      <c r="AB15" s="69"/>
      <c r="AC15" s="35"/>
      <c r="AD15" s="39"/>
      <c r="AE15" s="39"/>
      <c r="AF15" s="39"/>
      <c r="AG15" s="39"/>
      <c r="AH15" s="39"/>
      <c r="AI15" s="34"/>
      <c r="AJ15" s="39"/>
      <c r="AK15" s="39"/>
      <c r="AL15" s="39"/>
      <c r="AM15" s="39"/>
      <c r="AN15" s="39"/>
      <c r="AO15" s="34"/>
      <c r="AP15" s="39"/>
      <c r="AQ15" s="39"/>
      <c r="AR15" s="39"/>
      <c r="AS15" s="39"/>
      <c r="AT15" s="39"/>
      <c r="AU15" s="34"/>
      <c r="AV15" s="39"/>
      <c r="AW15" s="39"/>
      <c r="AX15" s="39"/>
      <c r="AY15" s="39"/>
      <c r="AZ15" s="39"/>
      <c r="BA15" s="34"/>
      <c r="BB15" s="34"/>
      <c r="BC15" s="69"/>
      <c r="BD15" s="35"/>
      <c r="BE15" s="39"/>
      <c r="BF15" s="39"/>
      <c r="BG15" s="39"/>
      <c r="BH15" s="39"/>
      <c r="BI15" s="39"/>
      <c r="BJ15" s="34"/>
      <c r="BK15" s="39"/>
      <c r="BL15" s="39"/>
      <c r="BM15" s="34"/>
      <c r="BN15" s="39"/>
      <c r="BO15" s="39"/>
      <c r="BP15" s="39"/>
      <c r="BQ15" s="39"/>
      <c r="BR15" s="39"/>
      <c r="BS15" s="34"/>
      <c r="BT15" s="39"/>
      <c r="BU15" s="39"/>
      <c r="BV15" s="39"/>
      <c r="BW15" s="39"/>
      <c r="BX15" s="39"/>
      <c r="BY15" s="34"/>
      <c r="BZ15" s="34"/>
      <c r="CA15" s="69"/>
      <c r="CB15" s="35"/>
      <c r="CC15" s="34"/>
      <c r="CD15" s="34"/>
      <c r="CE15" s="39"/>
      <c r="CF15" s="39"/>
      <c r="CG15" s="34"/>
      <c r="CH15" s="39"/>
      <c r="CI15" s="39"/>
      <c r="CJ15" s="39"/>
      <c r="CK15" s="39"/>
      <c r="CL15" s="39"/>
      <c r="CM15" s="39"/>
      <c r="CN15" s="39"/>
      <c r="CO15" s="39"/>
      <c r="CP15" s="39"/>
      <c r="CQ15" s="39"/>
      <c r="CR15" s="39"/>
      <c r="CS15" s="39"/>
      <c r="CT15" s="39"/>
      <c r="CU15" s="39"/>
      <c r="CV15" s="39"/>
      <c r="CW15" s="39"/>
      <c r="CX15" s="39"/>
      <c r="CY15" s="34"/>
      <c r="CZ15" s="34"/>
      <c r="DA15" s="69"/>
    </row>
    <row r="16" spans="1:105" ht="15.75" customHeight="1">
      <c r="A16" s="42">
        <v>3</v>
      </c>
      <c r="B16" s="15" t="s">
        <v>50</v>
      </c>
      <c r="C16" s="1"/>
      <c r="D16" s="41"/>
      <c r="E16" s="41"/>
      <c r="F16" s="41"/>
      <c r="G16" s="41"/>
      <c r="H16" s="41"/>
      <c r="I16" s="41"/>
      <c r="J16" s="41"/>
      <c r="K16" s="41"/>
      <c r="L16" s="41"/>
      <c r="M16" s="41"/>
      <c r="N16" s="41"/>
      <c r="O16" s="36">
        <f>SUM(D16:N16)</f>
        <v>0</v>
      </c>
      <c r="P16" s="36"/>
      <c r="Q16" s="41"/>
      <c r="R16" s="41"/>
      <c r="S16" s="41"/>
      <c r="T16" s="36">
        <f>SUM(Q16:S16)</f>
        <v>0</v>
      </c>
      <c r="U16" s="41"/>
      <c r="V16" s="41"/>
      <c r="W16" s="41"/>
      <c r="X16" s="41"/>
      <c r="Y16" s="41"/>
      <c r="Z16" s="36">
        <f>SUM(U16:Y16)</f>
        <v>0</v>
      </c>
      <c r="AA16" s="36">
        <f>SUM(O16,P16,T16,Z16)</f>
        <v>0</v>
      </c>
      <c r="AB16" s="67">
        <f>IF(AA16=0,"",AA16/$AA$20)</f>
      </c>
      <c r="AC16" s="35"/>
      <c r="AD16" s="41"/>
      <c r="AE16" s="41"/>
      <c r="AF16" s="41"/>
      <c r="AG16" s="41"/>
      <c r="AH16" s="41">
        <v>105</v>
      </c>
      <c r="AI16" s="36">
        <f>SUM(AD16:AH16)</f>
        <v>105</v>
      </c>
      <c r="AJ16" s="41"/>
      <c r="AK16" s="41"/>
      <c r="AL16" s="41"/>
      <c r="AM16" s="41"/>
      <c r="AN16" s="41"/>
      <c r="AO16" s="36">
        <f>SUM(AJ16:AN16)</f>
        <v>0</v>
      </c>
      <c r="AP16" s="41"/>
      <c r="AQ16" s="41"/>
      <c r="AR16" s="41"/>
      <c r="AS16" s="41"/>
      <c r="AT16" s="41"/>
      <c r="AU16" s="36">
        <f>SUM(AP16:AT16)</f>
        <v>0</v>
      </c>
      <c r="AV16" s="41"/>
      <c r="AW16" s="41"/>
      <c r="AX16" s="41"/>
      <c r="AY16" s="41"/>
      <c r="AZ16" s="41"/>
      <c r="BA16" s="36">
        <f>SUM(AV16:AZ16)</f>
        <v>0</v>
      </c>
      <c r="BB16" s="36">
        <f>SUM(AI16,AO16,AU16,BA16)</f>
        <v>105</v>
      </c>
      <c r="BC16" s="67">
        <f>IF(BB16=0,"",BB16/$BB$20)</f>
        <v>0.6373788069725599</v>
      </c>
      <c r="BD16" s="35"/>
      <c r="BE16" s="41">
        <v>51.6</v>
      </c>
      <c r="BF16" s="41">
        <v>40</v>
      </c>
      <c r="BG16" s="41">
        <v>44.6</v>
      </c>
      <c r="BH16" s="41"/>
      <c r="BI16" s="41"/>
      <c r="BJ16" s="36">
        <f>SUM(BE16:BI16)</f>
        <v>136.2</v>
      </c>
      <c r="BK16" s="41"/>
      <c r="BL16" s="41"/>
      <c r="BM16" s="36">
        <f>SUM(BK16:BL16)</f>
        <v>0</v>
      </c>
      <c r="BN16" s="41">
        <v>0</v>
      </c>
      <c r="BO16" s="41">
        <v>0</v>
      </c>
      <c r="BP16" s="41">
        <v>0</v>
      </c>
      <c r="BQ16" s="41">
        <v>0</v>
      </c>
      <c r="BR16" s="41">
        <v>0</v>
      </c>
      <c r="BS16" s="36">
        <f>SUM(BN16:BR16)</f>
        <v>0</v>
      </c>
      <c r="BT16" s="41"/>
      <c r="BU16" s="41"/>
      <c r="BV16" s="41"/>
      <c r="BW16" s="41"/>
      <c r="BX16" s="41"/>
      <c r="BY16" s="36">
        <f>SUM(BT16:BX16)</f>
        <v>0</v>
      </c>
      <c r="BZ16" s="36">
        <f>SUM(BJ16,BM16,BS16,BY16)</f>
        <v>136.2</v>
      </c>
      <c r="CA16" s="67">
        <f>IF(BZ16=0,"",BZ16/$BZ$20)</f>
        <v>0.5167526696180765</v>
      </c>
      <c r="CB16" s="35"/>
      <c r="CC16" s="36"/>
      <c r="CD16" s="36"/>
      <c r="CE16" s="41"/>
      <c r="CF16" s="41"/>
      <c r="CG16" s="36">
        <f>SUM(CE16:CF16)</f>
        <v>0</v>
      </c>
      <c r="CH16" s="41"/>
      <c r="CI16" s="41"/>
      <c r="CJ16" s="41"/>
      <c r="CK16" s="41"/>
      <c r="CL16" s="41"/>
      <c r="CM16" s="41"/>
      <c r="CN16" s="41"/>
      <c r="CO16" s="41"/>
      <c r="CP16" s="41"/>
      <c r="CQ16" s="41"/>
      <c r="CR16" s="41"/>
      <c r="CS16" s="41"/>
      <c r="CT16" s="41"/>
      <c r="CU16" s="41"/>
      <c r="CV16" s="41"/>
      <c r="CW16" s="41"/>
      <c r="CX16" s="41"/>
      <c r="CY16" s="36">
        <f>SUM(CH16:CX16)</f>
        <v>0</v>
      </c>
      <c r="CZ16" s="36">
        <f>SUM(CC16,CD16,CG16,CY16)</f>
        <v>0</v>
      </c>
      <c r="DA16" s="67">
        <f>IF(CZ16=0,"",CZ16/$CZ$20)</f>
      </c>
    </row>
    <row r="17" spans="1:105" ht="19.5" customHeight="1">
      <c r="A17" s="32"/>
      <c r="B17" s="62" t="s">
        <v>52</v>
      </c>
      <c r="C17" s="1"/>
      <c r="D17" s="55">
        <f aca="true" t="shared" si="4" ref="D17:AA17">SUM(D16:D16)</f>
        <v>0</v>
      </c>
      <c r="E17" s="55">
        <f t="shared" si="4"/>
        <v>0</v>
      </c>
      <c r="F17" s="55">
        <f t="shared" si="4"/>
        <v>0</v>
      </c>
      <c r="G17" s="55">
        <f t="shared" si="4"/>
        <v>0</v>
      </c>
      <c r="H17" s="55">
        <f t="shared" si="4"/>
        <v>0</v>
      </c>
      <c r="I17" s="55">
        <f t="shared" si="4"/>
        <v>0</v>
      </c>
      <c r="J17" s="55">
        <f t="shared" si="4"/>
        <v>0</v>
      </c>
      <c r="K17" s="55">
        <f t="shared" si="4"/>
        <v>0</v>
      </c>
      <c r="L17" s="55">
        <f t="shared" si="4"/>
        <v>0</v>
      </c>
      <c r="M17" s="55">
        <f t="shared" si="4"/>
        <v>0</v>
      </c>
      <c r="N17" s="55">
        <f t="shared" si="4"/>
        <v>0</v>
      </c>
      <c r="O17" s="56">
        <f t="shared" si="4"/>
        <v>0</v>
      </c>
      <c r="P17" s="56">
        <f t="shared" si="4"/>
        <v>0</v>
      </c>
      <c r="Q17" s="55">
        <f t="shared" si="4"/>
        <v>0</v>
      </c>
      <c r="R17" s="55">
        <f t="shared" si="4"/>
        <v>0</v>
      </c>
      <c r="S17" s="55">
        <f t="shared" si="4"/>
        <v>0</v>
      </c>
      <c r="T17" s="56">
        <f t="shared" si="4"/>
        <v>0</v>
      </c>
      <c r="U17" s="55">
        <f t="shared" si="4"/>
        <v>0</v>
      </c>
      <c r="V17" s="55">
        <f t="shared" si="4"/>
        <v>0</v>
      </c>
      <c r="W17" s="55">
        <f t="shared" si="4"/>
        <v>0</v>
      </c>
      <c r="X17" s="55">
        <f t="shared" si="4"/>
        <v>0</v>
      </c>
      <c r="Y17" s="55">
        <f t="shared" si="4"/>
        <v>0</v>
      </c>
      <c r="Z17" s="56">
        <f t="shared" si="4"/>
        <v>0</v>
      </c>
      <c r="AA17" s="56">
        <f t="shared" si="4"/>
        <v>0</v>
      </c>
      <c r="AB17" s="70">
        <f>IF(AA17=0,"",AA17/$AA$20)</f>
      </c>
      <c r="AC17" s="35"/>
      <c r="AD17" s="55">
        <f aca="true" t="shared" si="5" ref="AD17:BB17">SUM(AD16:AD16)</f>
        <v>0</v>
      </c>
      <c r="AE17" s="55">
        <f t="shared" si="5"/>
        <v>0</v>
      </c>
      <c r="AF17" s="55">
        <f t="shared" si="5"/>
        <v>0</v>
      </c>
      <c r="AG17" s="55">
        <f t="shared" si="5"/>
        <v>0</v>
      </c>
      <c r="AH17" s="55">
        <f t="shared" si="5"/>
        <v>105</v>
      </c>
      <c r="AI17" s="56">
        <f t="shared" si="5"/>
        <v>105</v>
      </c>
      <c r="AJ17" s="55">
        <f t="shared" si="5"/>
        <v>0</v>
      </c>
      <c r="AK17" s="55">
        <f t="shared" si="5"/>
        <v>0</v>
      </c>
      <c r="AL17" s="55">
        <f t="shared" si="5"/>
        <v>0</v>
      </c>
      <c r="AM17" s="55">
        <f t="shared" si="5"/>
        <v>0</v>
      </c>
      <c r="AN17" s="55">
        <f t="shared" si="5"/>
        <v>0</v>
      </c>
      <c r="AO17" s="56">
        <f t="shared" si="5"/>
        <v>0</v>
      </c>
      <c r="AP17" s="55">
        <f t="shared" si="5"/>
        <v>0</v>
      </c>
      <c r="AQ17" s="55">
        <f t="shared" si="5"/>
        <v>0</v>
      </c>
      <c r="AR17" s="55">
        <f t="shared" si="5"/>
        <v>0</v>
      </c>
      <c r="AS17" s="55">
        <f t="shared" si="5"/>
        <v>0</v>
      </c>
      <c r="AT17" s="55">
        <f t="shared" si="5"/>
        <v>0</v>
      </c>
      <c r="AU17" s="56">
        <f t="shared" si="5"/>
        <v>0</v>
      </c>
      <c r="AV17" s="55">
        <f t="shared" si="5"/>
        <v>0</v>
      </c>
      <c r="AW17" s="55">
        <f t="shared" si="5"/>
        <v>0</v>
      </c>
      <c r="AX17" s="55">
        <f t="shared" si="5"/>
        <v>0</v>
      </c>
      <c r="AY17" s="55">
        <f t="shared" si="5"/>
        <v>0</v>
      </c>
      <c r="AZ17" s="55">
        <f t="shared" si="5"/>
        <v>0</v>
      </c>
      <c r="BA17" s="56">
        <f t="shared" si="5"/>
        <v>0</v>
      </c>
      <c r="BB17" s="56">
        <f t="shared" si="5"/>
        <v>105</v>
      </c>
      <c r="BC17" s="70">
        <f>IF(BB17=0,"",BB17/$BB$20)</f>
        <v>0.6373788069725599</v>
      </c>
      <c r="BD17" s="35"/>
      <c r="BE17" s="55">
        <f aca="true" t="shared" si="6" ref="BE17:BZ17">SUM(BE16:BE16)</f>
        <v>51.6</v>
      </c>
      <c r="BF17" s="55">
        <f t="shared" si="6"/>
        <v>40</v>
      </c>
      <c r="BG17" s="55">
        <f t="shared" si="6"/>
        <v>44.6</v>
      </c>
      <c r="BH17" s="55">
        <f t="shared" si="6"/>
        <v>0</v>
      </c>
      <c r="BI17" s="55">
        <f t="shared" si="6"/>
        <v>0</v>
      </c>
      <c r="BJ17" s="56">
        <f t="shared" si="6"/>
        <v>136.2</v>
      </c>
      <c r="BK17" s="55">
        <f t="shared" si="6"/>
        <v>0</v>
      </c>
      <c r="BL17" s="55">
        <f t="shared" si="6"/>
        <v>0</v>
      </c>
      <c r="BM17" s="56">
        <f t="shared" si="6"/>
        <v>0</v>
      </c>
      <c r="BN17" s="55">
        <f t="shared" si="6"/>
        <v>0</v>
      </c>
      <c r="BO17" s="55">
        <f t="shared" si="6"/>
        <v>0</v>
      </c>
      <c r="BP17" s="55">
        <f t="shared" si="6"/>
        <v>0</v>
      </c>
      <c r="BQ17" s="55">
        <f t="shared" si="6"/>
        <v>0</v>
      </c>
      <c r="BR17" s="55">
        <f t="shared" si="6"/>
        <v>0</v>
      </c>
      <c r="BS17" s="56">
        <f t="shared" si="6"/>
        <v>0</v>
      </c>
      <c r="BT17" s="55">
        <f t="shared" si="6"/>
        <v>0</v>
      </c>
      <c r="BU17" s="55">
        <f t="shared" si="6"/>
        <v>0</v>
      </c>
      <c r="BV17" s="55">
        <f t="shared" si="6"/>
        <v>0</v>
      </c>
      <c r="BW17" s="55">
        <f t="shared" si="6"/>
        <v>0</v>
      </c>
      <c r="BX17" s="55">
        <f t="shared" si="6"/>
        <v>0</v>
      </c>
      <c r="BY17" s="56">
        <f t="shared" si="6"/>
        <v>0</v>
      </c>
      <c r="BZ17" s="56">
        <f t="shared" si="6"/>
        <v>136.2</v>
      </c>
      <c r="CA17" s="70">
        <f>IF(BZ17=0,"",BZ17/$BZ$20)</f>
        <v>0.5167526696180765</v>
      </c>
      <c r="CB17" s="35"/>
      <c r="CC17" s="56">
        <f aca="true" t="shared" si="7" ref="CC17:CZ17">SUM(CC16:CC16)</f>
        <v>0</v>
      </c>
      <c r="CD17" s="56">
        <f t="shared" si="7"/>
        <v>0</v>
      </c>
      <c r="CE17" s="55">
        <f t="shared" si="7"/>
        <v>0</v>
      </c>
      <c r="CF17" s="55">
        <f t="shared" si="7"/>
        <v>0</v>
      </c>
      <c r="CG17" s="56">
        <f t="shared" si="7"/>
        <v>0</v>
      </c>
      <c r="CH17" s="55">
        <f t="shared" si="7"/>
        <v>0</v>
      </c>
      <c r="CI17" s="55">
        <f t="shared" si="7"/>
        <v>0</v>
      </c>
      <c r="CJ17" s="55">
        <f t="shared" si="7"/>
        <v>0</v>
      </c>
      <c r="CK17" s="55">
        <f t="shared" si="7"/>
        <v>0</v>
      </c>
      <c r="CL17" s="55">
        <f t="shared" si="7"/>
        <v>0</v>
      </c>
      <c r="CM17" s="55">
        <f t="shared" si="7"/>
        <v>0</v>
      </c>
      <c r="CN17" s="55">
        <f t="shared" si="7"/>
        <v>0</v>
      </c>
      <c r="CO17" s="55">
        <f t="shared" si="7"/>
        <v>0</v>
      </c>
      <c r="CP17" s="55">
        <f t="shared" si="7"/>
        <v>0</v>
      </c>
      <c r="CQ17" s="55">
        <f t="shared" si="7"/>
        <v>0</v>
      </c>
      <c r="CR17" s="55">
        <f t="shared" si="7"/>
        <v>0</v>
      </c>
      <c r="CS17" s="55">
        <f t="shared" si="7"/>
        <v>0</v>
      </c>
      <c r="CT17" s="55">
        <f t="shared" si="7"/>
        <v>0</v>
      </c>
      <c r="CU17" s="55">
        <f t="shared" si="7"/>
        <v>0</v>
      </c>
      <c r="CV17" s="55">
        <f t="shared" si="7"/>
        <v>0</v>
      </c>
      <c r="CW17" s="55">
        <f t="shared" si="7"/>
        <v>0</v>
      </c>
      <c r="CX17" s="55">
        <f>SUM(CX16:CX16)</f>
        <v>0</v>
      </c>
      <c r="CY17" s="56">
        <f t="shared" si="7"/>
        <v>0</v>
      </c>
      <c r="CZ17" s="56">
        <f t="shared" si="7"/>
        <v>0</v>
      </c>
      <c r="DA17" s="70">
        <f>IF(CZ17=0,"",CZ17/$CZ$20)</f>
      </c>
    </row>
    <row r="18" spans="1:105" ht="35.25" customHeight="1">
      <c r="A18" s="42"/>
      <c r="B18" s="61" t="s">
        <v>67</v>
      </c>
      <c r="C18" s="1"/>
      <c r="D18" s="53">
        <f aca="true" t="shared" si="8" ref="D18:P18">D17</f>
        <v>0</v>
      </c>
      <c r="E18" s="53">
        <f t="shared" si="8"/>
        <v>0</v>
      </c>
      <c r="F18" s="53">
        <f t="shared" si="8"/>
        <v>0</v>
      </c>
      <c r="G18" s="53">
        <f t="shared" si="8"/>
        <v>0</v>
      </c>
      <c r="H18" s="53">
        <f t="shared" si="8"/>
        <v>0</v>
      </c>
      <c r="I18" s="53">
        <f t="shared" si="8"/>
        <v>0</v>
      </c>
      <c r="J18" s="53">
        <f t="shared" si="8"/>
        <v>0</v>
      </c>
      <c r="K18" s="53">
        <f t="shared" si="8"/>
        <v>0</v>
      </c>
      <c r="L18" s="53">
        <f t="shared" si="8"/>
        <v>0</v>
      </c>
      <c r="M18" s="53">
        <f t="shared" si="8"/>
        <v>0</v>
      </c>
      <c r="N18" s="53">
        <f t="shared" si="8"/>
        <v>0</v>
      </c>
      <c r="O18" s="54">
        <f t="shared" si="8"/>
        <v>0</v>
      </c>
      <c r="P18" s="54">
        <f t="shared" si="8"/>
        <v>0</v>
      </c>
      <c r="Q18" s="53">
        <f aca="true" t="shared" si="9" ref="Q18:AA18">Q17</f>
        <v>0</v>
      </c>
      <c r="R18" s="53">
        <f t="shared" si="9"/>
        <v>0</v>
      </c>
      <c r="S18" s="53">
        <f t="shared" si="9"/>
        <v>0</v>
      </c>
      <c r="T18" s="54">
        <f t="shared" si="9"/>
        <v>0</v>
      </c>
      <c r="U18" s="53">
        <f t="shared" si="9"/>
        <v>0</v>
      </c>
      <c r="V18" s="53">
        <f t="shared" si="9"/>
        <v>0</v>
      </c>
      <c r="W18" s="53">
        <f t="shared" si="9"/>
        <v>0</v>
      </c>
      <c r="X18" s="53">
        <f t="shared" si="9"/>
        <v>0</v>
      </c>
      <c r="Y18" s="53">
        <f t="shared" si="9"/>
        <v>0</v>
      </c>
      <c r="Z18" s="54">
        <f t="shared" si="9"/>
        <v>0</v>
      </c>
      <c r="AA18" s="80">
        <f t="shared" si="9"/>
        <v>0</v>
      </c>
      <c r="AB18" s="81">
        <f>IF(AA18=0,"",AA18/$AA$20)</f>
      </c>
      <c r="AC18" s="35"/>
      <c r="AD18" s="53">
        <f aca="true" t="shared" si="10" ref="AD18:BB18">AD17</f>
        <v>0</v>
      </c>
      <c r="AE18" s="53">
        <f t="shared" si="10"/>
        <v>0</v>
      </c>
      <c r="AF18" s="53">
        <f t="shared" si="10"/>
        <v>0</v>
      </c>
      <c r="AG18" s="53">
        <f t="shared" si="10"/>
        <v>0</v>
      </c>
      <c r="AH18" s="53">
        <f t="shared" si="10"/>
        <v>105</v>
      </c>
      <c r="AI18" s="54">
        <f t="shared" si="10"/>
        <v>105</v>
      </c>
      <c r="AJ18" s="53">
        <f t="shared" si="10"/>
        <v>0</v>
      </c>
      <c r="AK18" s="53">
        <f t="shared" si="10"/>
        <v>0</v>
      </c>
      <c r="AL18" s="53">
        <f t="shared" si="10"/>
        <v>0</v>
      </c>
      <c r="AM18" s="53">
        <f t="shared" si="10"/>
        <v>0</v>
      </c>
      <c r="AN18" s="53">
        <f t="shared" si="10"/>
        <v>0</v>
      </c>
      <c r="AO18" s="54">
        <f t="shared" si="10"/>
        <v>0</v>
      </c>
      <c r="AP18" s="53">
        <f t="shared" si="10"/>
        <v>0</v>
      </c>
      <c r="AQ18" s="53">
        <f t="shared" si="10"/>
        <v>0</v>
      </c>
      <c r="AR18" s="53">
        <f t="shared" si="10"/>
        <v>0</v>
      </c>
      <c r="AS18" s="53">
        <f t="shared" si="10"/>
        <v>0</v>
      </c>
      <c r="AT18" s="53">
        <f t="shared" si="10"/>
        <v>0</v>
      </c>
      <c r="AU18" s="54">
        <f t="shared" si="10"/>
        <v>0</v>
      </c>
      <c r="AV18" s="53">
        <f t="shared" si="10"/>
        <v>0</v>
      </c>
      <c r="AW18" s="53">
        <f t="shared" si="10"/>
        <v>0</v>
      </c>
      <c r="AX18" s="53">
        <f t="shared" si="10"/>
        <v>0</v>
      </c>
      <c r="AY18" s="53">
        <f t="shared" si="10"/>
        <v>0</v>
      </c>
      <c r="AZ18" s="53">
        <f t="shared" si="10"/>
        <v>0</v>
      </c>
      <c r="BA18" s="54">
        <f t="shared" si="10"/>
        <v>0</v>
      </c>
      <c r="BB18" s="80">
        <f t="shared" si="10"/>
        <v>105</v>
      </c>
      <c r="BC18" s="81">
        <f>IF(BB18=0,"",BB18/$BB$20)</f>
        <v>0.6373788069725599</v>
      </c>
      <c r="BD18" s="35"/>
      <c r="BE18" s="53">
        <f aca="true" t="shared" si="11" ref="BE18:BZ18">BE17</f>
        <v>51.6</v>
      </c>
      <c r="BF18" s="53">
        <f t="shared" si="11"/>
        <v>40</v>
      </c>
      <c r="BG18" s="53">
        <f t="shared" si="11"/>
        <v>44.6</v>
      </c>
      <c r="BH18" s="53">
        <f t="shared" si="11"/>
        <v>0</v>
      </c>
      <c r="BI18" s="53">
        <f t="shared" si="11"/>
        <v>0</v>
      </c>
      <c r="BJ18" s="54">
        <f t="shared" si="11"/>
        <v>136.2</v>
      </c>
      <c r="BK18" s="53">
        <f t="shared" si="11"/>
        <v>0</v>
      </c>
      <c r="BL18" s="53">
        <f t="shared" si="11"/>
        <v>0</v>
      </c>
      <c r="BM18" s="54">
        <f t="shared" si="11"/>
        <v>0</v>
      </c>
      <c r="BN18" s="53">
        <f t="shared" si="11"/>
        <v>0</v>
      </c>
      <c r="BO18" s="53">
        <f t="shared" si="11"/>
        <v>0</v>
      </c>
      <c r="BP18" s="53">
        <f t="shared" si="11"/>
        <v>0</v>
      </c>
      <c r="BQ18" s="53">
        <f t="shared" si="11"/>
        <v>0</v>
      </c>
      <c r="BR18" s="53">
        <f t="shared" si="11"/>
        <v>0</v>
      </c>
      <c r="BS18" s="54">
        <f t="shared" si="11"/>
        <v>0</v>
      </c>
      <c r="BT18" s="53">
        <f t="shared" si="11"/>
        <v>0</v>
      </c>
      <c r="BU18" s="53">
        <f t="shared" si="11"/>
        <v>0</v>
      </c>
      <c r="BV18" s="53">
        <f t="shared" si="11"/>
        <v>0</v>
      </c>
      <c r="BW18" s="53">
        <f t="shared" si="11"/>
        <v>0</v>
      </c>
      <c r="BX18" s="53">
        <f t="shared" si="11"/>
        <v>0</v>
      </c>
      <c r="BY18" s="54">
        <f t="shared" si="11"/>
        <v>0</v>
      </c>
      <c r="BZ18" s="80">
        <f t="shared" si="11"/>
        <v>136.2</v>
      </c>
      <c r="CA18" s="81">
        <f>IF(BZ18=0,"",BZ18/$BZ$20)</f>
        <v>0.5167526696180765</v>
      </c>
      <c r="CB18" s="35"/>
      <c r="CC18" s="54">
        <f aca="true" t="shared" si="12" ref="CC18:CZ18">CC17</f>
        <v>0</v>
      </c>
      <c r="CD18" s="54">
        <f t="shared" si="12"/>
        <v>0</v>
      </c>
      <c r="CE18" s="53">
        <f t="shared" si="12"/>
        <v>0</v>
      </c>
      <c r="CF18" s="53">
        <f t="shared" si="12"/>
        <v>0</v>
      </c>
      <c r="CG18" s="54">
        <f t="shared" si="12"/>
        <v>0</v>
      </c>
      <c r="CH18" s="53">
        <f t="shared" si="12"/>
        <v>0</v>
      </c>
      <c r="CI18" s="53">
        <f t="shared" si="12"/>
        <v>0</v>
      </c>
      <c r="CJ18" s="53">
        <f t="shared" si="12"/>
        <v>0</v>
      </c>
      <c r="CK18" s="53">
        <f t="shared" si="12"/>
        <v>0</v>
      </c>
      <c r="CL18" s="53">
        <f t="shared" si="12"/>
        <v>0</v>
      </c>
      <c r="CM18" s="53">
        <f t="shared" si="12"/>
        <v>0</v>
      </c>
      <c r="CN18" s="53">
        <f t="shared" si="12"/>
        <v>0</v>
      </c>
      <c r="CO18" s="53">
        <f t="shared" si="12"/>
        <v>0</v>
      </c>
      <c r="CP18" s="53">
        <f t="shared" si="12"/>
        <v>0</v>
      </c>
      <c r="CQ18" s="53">
        <f t="shared" si="12"/>
        <v>0</v>
      </c>
      <c r="CR18" s="53">
        <f t="shared" si="12"/>
        <v>0</v>
      </c>
      <c r="CS18" s="53">
        <f t="shared" si="12"/>
        <v>0</v>
      </c>
      <c r="CT18" s="53">
        <f t="shared" si="12"/>
        <v>0</v>
      </c>
      <c r="CU18" s="53">
        <f t="shared" si="12"/>
        <v>0</v>
      </c>
      <c r="CV18" s="53">
        <f t="shared" si="12"/>
        <v>0</v>
      </c>
      <c r="CW18" s="53">
        <f t="shared" si="12"/>
        <v>0</v>
      </c>
      <c r="CX18" s="53">
        <f>CX17</f>
        <v>0</v>
      </c>
      <c r="CY18" s="54">
        <f t="shared" si="12"/>
        <v>0</v>
      </c>
      <c r="CZ18" s="80">
        <f t="shared" si="12"/>
        <v>0</v>
      </c>
      <c r="DA18" s="81">
        <f>IF(CZ18=0,"",CZ18/$CZ$20)</f>
      </c>
    </row>
    <row r="19" spans="1:105" ht="8.25" customHeight="1">
      <c r="A19" s="32"/>
      <c r="AB19" s="71">
        <f>IF(AA19=0,"",AA19/$AA$20)</f>
      </c>
      <c r="BC19" s="71">
        <f>IF(BB19=0,"",BB19/$BB$20)</f>
      </c>
      <c r="CA19" s="71">
        <f>IF(BZ19=0,"",BZ19/$BZ$20)</f>
      </c>
      <c r="DA19" s="71">
        <f>IF(CZ19=0,"",CZ19/$CZ$20)</f>
      </c>
    </row>
    <row r="20" spans="2:105" s="46" customFormat="1" ht="18" customHeight="1" thickBot="1">
      <c r="B20" s="60" t="s">
        <v>68</v>
      </c>
      <c r="C20" s="47"/>
      <c r="D20" s="57">
        <f aca="true" t="shared" si="13" ref="D20:AA20">SUM(D13,D18)</f>
        <v>0</v>
      </c>
      <c r="E20" s="57">
        <f t="shared" si="13"/>
        <v>0</v>
      </c>
      <c r="F20" s="57">
        <f t="shared" si="13"/>
        <v>0</v>
      </c>
      <c r="G20" s="57">
        <f t="shared" si="13"/>
        <v>0</v>
      </c>
      <c r="H20" s="57">
        <f t="shared" si="13"/>
        <v>0</v>
      </c>
      <c r="I20" s="57">
        <f t="shared" si="13"/>
        <v>0</v>
      </c>
      <c r="J20" s="57">
        <f t="shared" si="13"/>
        <v>0</v>
      </c>
      <c r="K20" s="57">
        <f t="shared" si="13"/>
        <v>0</v>
      </c>
      <c r="L20" s="57">
        <f t="shared" si="13"/>
        <v>0</v>
      </c>
      <c r="M20" s="57">
        <f t="shared" si="13"/>
        <v>0</v>
      </c>
      <c r="N20" s="57">
        <f t="shared" si="13"/>
        <v>0</v>
      </c>
      <c r="O20" s="58">
        <f t="shared" si="13"/>
        <v>0</v>
      </c>
      <c r="P20" s="58">
        <f t="shared" si="13"/>
        <v>0</v>
      </c>
      <c r="Q20" s="57">
        <f t="shared" si="13"/>
        <v>0</v>
      </c>
      <c r="R20" s="57">
        <f t="shared" si="13"/>
        <v>0</v>
      </c>
      <c r="S20" s="57">
        <f t="shared" si="13"/>
        <v>0</v>
      </c>
      <c r="T20" s="58">
        <f t="shared" si="13"/>
        <v>0</v>
      </c>
      <c r="U20" s="57">
        <f t="shared" si="13"/>
        <v>0</v>
      </c>
      <c r="V20" s="57">
        <f t="shared" si="13"/>
        <v>0</v>
      </c>
      <c r="W20" s="57">
        <f t="shared" si="13"/>
        <v>0</v>
      </c>
      <c r="X20" s="57">
        <f t="shared" si="13"/>
        <v>0</v>
      </c>
      <c r="Y20" s="57">
        <f t="shared" si="13"/>
        <v>0</v>
      </c>
      <c r="Z20" s="58">
        <f t="shared" si="13"/>
        <v>0</v>
      </c>
      <c r="AA20" s="82">
        <f t="shared" si="13"/>
        <v>0</v>
      </c>
      <c r="AB20" s="83">
        <f>IF(AA20=0,"",AA20/$AA$20)</f>
      </c>
      <c r="AC20" s="64"/>
      <c r="AD20" s="57">
        <f aca="true" t="shared" si="14" ref="AD20:BB20">SUM(AD13,AD18)</f>
        <v>0</v>
      </c>
      <c r="AE20" s="57">
        <f t="shared" si="14"/>
        <v>0</v>
      </c>
      <c r="AF20" s="57">
        <f t="shared" si="14"/>
        <v>0</v>
      </c>
      <c r="AG20" s="57">
        <f t="shared" si="14"/>
        <v>30.742</v>
      </c>
      <c r="AH20" s="57">
        <f t="shared" si="14"/>
        <v>133.9952</v>
      </c>
      <c r="AI20" s="58">
        <f t="shared" si="14"/>
        <v>164.7372</v>
      </c>
      <c r="AJ20" s="57">
        <f t="shared" si="14"/>
        <v>0</v>
      </c>
      <c r="AK20" s="57">
        <f t="shared" si="14"/>
        <v>0</v>
      </c>
      <c r="AL20" s="57">
        <f t="shared" si="14"/>
        <v>0</v>
      </c>
      <c r="AM20" s="57">
        <f t="shared" si="14"/>
        <v>0</v>
      </c>
      <c r="AN20" s="57">
        <f t="shared" si="14"/>
        <v>0</v>
      </c>
      <c r="AO20" s="58">
        <f t="shared" si="14"/>
        <v>0</v>
      </c>
      <c r="AP20" s="57">
        <f t="shared" si="14"/>
        <v>0</v>
      </c>
      <c r="AQ20" s="57">
        <f t="shared" si="14"/>
        <v>0</v>
      </c>
      <c r="AR20" s="57">
        <f t="shared" si="14"/>
        <v>0</v>
      </c>
      <c r="AS20" s="57">
        <f t="shared" si="14"/>
        <v>0</v>
      </c>
      <c r="AT20" s="57">
        <f t="shared" si="14"/>
        <v>0</v>
      </c>
      <c r="AU20" s="58">
        <f t="shared" si="14"/>
        <v>0</v>
      </c>
      <c r="AV20" s="57">
        <f t="shared" si="14"/>
        <v>0</v>
      </c>
      <c r="AW20" s="57">
        <f t="shared" si="14"/>
        <v>0</v>
      </c>
      <c r="AX20" s="57">
        <f t="shared" si="14"/>
        <v>0</v>
      </c>
      <c r="AY20" s="57">
        <f t="shared" si="14"/>
        <v>0</v>
      </c>
      <c r="AZ20" s="57">
        <f t="shared" si="14"/>
        <v>0</v>
      </c>
      <c r="BA20" s="58">
        <f t="shared" si="14"/>
        <v>0</v>
      </c>
      <c r="BB20" s="82">
        <f t="shared" si="14"/>
        <v>164.7372</v>
      </c>
      <c r="BC20" s="83">
        <f>IF(BB20=0,"",BB20/$BB$20)</f>
        <v>1</v>
      </c>
      <c r="BD20" s="64"/>
      <c r="BE20" s="57">
        <f aca="true" t="shared" si="15" ref="BE20:BZ20">SUM(BE13,BE18)</f>
        <v>93.17743</v>
      </c>
      <c r="BF20" s="57">
        <f t="shared" si="15"/>
        <v>73.64438685</v>
      </c>
      <c r="BG20" s="57">
        <f t="shared" si="15"/>
        <v>74.35001338000001</v>
      </c>
      <c r="BH20" s="57">
        <f t="shared" si="15"/>
        <v>22.3972</v>
      </c>
      <c r="BI20" s="57">
        <f t="shared" si="15"/>
        <v>0</v>
      </c>
      <c r="BJ20" s="58">
        <f t="shared" si="15"/>
        <v>263.56903022999995</v>
      </c>
      <c r="BK20" s="57">
        <f t="shared" si="15"/>
        <v>0</v>
      </c>
      <c r="BL20" s="57">
        <f t="shared" si="15"/>
        <v>0</v>
      </c>
      <c r="BM20" s="58">
        <f t="shared" si="15"/>
        <v>0</v>
      </c>
      <c r="BN20" s="57">
        <f t="shared" si="15"/>
        <v>0</v>
      </c>
      <c r="BO20" s="57">
        <f t="shared" si="15"/>
        <v>0</v>
      </c>
      <c r="BP20" s="57">
        <f t="shared" si="15"/>
        <v>0</v>
      </c>
      <c r="BQ20" s="57">
        <f t="shared" si="15"/>
        <v>0</v>
      </c>
      <c r="BR20" s="57">
        <f t="shared" si="15"/>
        <v>0</v>
      </c>
      <c r="BS20" s="58">
        <f t="shared" si="15"/>
        <v>0</v>
      </c>
      <c r="BT20" s="57">
        <f t="shared" si="15"/>
        <v>0</v>
      </c>
      <c r="BU20" s="57">
        <f t="shared" si="15"/>
        <v>0</v>
      </c>
      <c r="BV20" s="57">
        <f t="shared" si="15"/>
        <v>0</v>
      </c>
      <c r="BW20" s="57">
        <f t="shared" si="15"/>
        <v>0</v>
      </c>
      <c r="BX20" s="57">
        <f t="shared" si="15"/>
        <v>0</v>
      </c>
      <c r="BY20" s="58">
        <f t="shared" si="15"/>
        <v>0</v>
      </c>
      <c r="BZ20" s="82">
        <f t="shared" si="15"/>
        <v>263.56903022999995</v>
      </c>
      <c r="CA20" s="83">
        <f>IF(BZ20=0,"",BZ20/$BZ$20)</f>
        <v>1</v>
      </c>
      <c r="CB20" s="64"/>
      <c r="CC20" s="58">
        <f aca="true" t="shared" si="16" ref="CC20:CZ20">SUM(CC13,CC18)</f>
        <v>0</v>
      </c>
      <c r="CD20" s="58">
        <f t="shared" si="16"/>
        <v>0</v>
      </c>
      <c r="CE20" s="57">
        <f t="shared" si="16"/>
        <v>0</v>
      </c>
      <c r="CF20" s="57">
        <f t="shared" si="16"/>
        <v>0</v>
      </c>
      <c r="CG20" s="58">
        <f t="shared" si="16"/>
        <v>0</v>
      </c>
      <c r="CH20" s="57">
        <f t="shared" si="16"/>
        <v>0</v>
      </c>
      <c r="CI20" s="57">
        <f t="shared" si="16"/>
        <v>0</v>
      </c>
      <c r="CJ20" s="57">
        <f t="shared" si="16"/>
        <v>0</v>
      </c>
      <c r="CK20" s="57">
        <f t="shared" si="16"/>
        <v>0</v>
      </c>
      <c r="CL20" s="57">
        <f t="shared" si="16"/>
        <v>0</v>
      </c>
      <c r="CM20" s="57">
        <f t="shared" si="16"/>
        <v>0</v>
      </c>
      <c r="CN20" s="57">
        <f t="shared" si="16"/>
        <v>0</v>
      </c>
      <c r="CO20" s="57">
        <f t="shared" si="16"/>
        <v>0</v>
      </c>
      <c r="CP20" s="57">
        <f t="shared" si="16"/>
        <v>0</v>
      </c>
      <c r="CQ20" s="57">
        <f t="shared" si="16"/>
        <v>0</v>
      </c>
      <c r="CR20" s="57">
        <f t="shared" si="16"/>
        <v>0</v>
      </c>
      <c r="CS20" s="57">
        <f t="shared" si="16"/>
        <v>0</v>
      </c>
      <c r="CT20" s="57">
        <f t="shared" si="16"/>
        <v>0</v>
      </c>
      <c r="CU20" s="57">
        <f t="shared" si="16"/>
        <v>0</v>
      </c>
      <c r="CV20" s="57">
        <f t="shared" si="16"/>
        <v>0</v>
      </c>
      <c r="CW20" s="57">
        <f t="shared" si="16"/>
        <v>0</v>
      </c>
      <c r="CX20" s="57">
        <f>SUM(CX13,CX18)</f>
        <v>0</v>
      </c>
      <c r="CY20" s="58">
        <f t="shared" si="16"/>
        <v>0</v>
      </c>
      <c r="CZ20" s="82">
        <f t="shared" si="16"/>
        <v>0</v>
      </c>
      <c r="DA20" s="83">
        <f>IF(CZ20=0,"",CZ20/$CZ$20)</f>
      </c>
    </row>
    <row r="21" spans="28:105" s="1" customFormat="1" ht="18" customHeight="1">
      <c r="AB21" s="72"/>
      <c r="AK21" s="32"/>
      <c r="AL21" s="32"/>
      <c r="AM21" s="32"/>
      <c r="AN21" s="32"/>
      <c r="AO21" s="32"/>
      <c r="AP21" s="32"/>
      <c r="BC21" s="72"/>
      <c r="BF21" s="32"/>
      <c r="BG21" s="32"/>
      <c r="BH21" s="32"/>
      <c r="BI21" s="32"/>
      <c r="BJ21" s="32"/>
      <c r="BK21" s="32"/>
      <c r="BL21" s="13"/>
      <c r="BM21" s="13"/>
      <c r="CA21" s="72"/>
      <c r="DA21" s="72"/>
    </row>
    <row r="22" spans="28:105" s="1" customFormat="1" ht="11.25" customHeight="1">
      <c r="AB22" s="72"/>
      <c r="AK22" s="32"/>
      <c r="AL22" s="32"/>
      <c r="AM22" s="32"/>
      <c r="AN22" s="32"/>
      <c r="AO22" s="32"/>
      <c r="AP22" s="32"/>
      <c r="BC22" s="72"/>
      <c r="BF22" s="32"/>
      <c r="BG22" s="32"/>
      <c r="BH22" s="32"/>
      <c r="BI22" s="32"/>
      <c r="BJ22" s="32"/>
      <c r="BK22" s="32"/>
      <c r="BL22" s="13"/>
      <c r="BM22" s="13"/>
      <c r="CA22" s="72"/>
      <c r="DA22" s="72"/>
    </row>
    <row r="23" spans="1:105" ht="17.25" customHeight="1">
      <c r="A23" s="32"/>
      <c r="B23" s="201" t="s">
        <v>71</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77"/>
    </row>
    <row r="24" spans="1:63" ht="14.25" customHeight="1">
      <c r="A24" s="32"/>
      <c r="BF24" s="13"/>
      <c r="BG24" s="13"/>
      <c r="BH24" s="13"/>
      <c r="BI24" s="13"/>
      <c r="BJ24" s="13"/>
      <c r="BK24" s="6"/>
    </row>
    <row r="25" spans="3:105" s="1" customFormat="1" ht="15">
      <c r="C25" s="32"/>
      <c r="D25" s="32"/>
      <c r="E25" s="32"/>
      <c r="F25" s="32"/>
      <c r="G25" s="32"/>
      <c r="H25" s="32"/>
      <c r="I25" s="32"/>
      <c r="J25" s="32"/>
      <c r="K25" s="32"/>
      <c r="L25" s="32"/>
      <c r="AB25" s="72"/>
      <c r="BC25" s="72"/>
      <c r="BF25" s="13"/>
      <c r="BG25" s="13"/>
      <c r="BH25" s="13"/>
      <c r="BI25" s="13"/>
      <c r="BJ25" s="13"/>
      <c r="BK25" s="6"/>
      <c r="CA25" s="72"/>
      <c r="DA25" s="72"/>
    </row>
    <row r="26" spans="1:63" ht="28.5">
      <c r="A26" s="32"/>
      <c r="B26" s="17" t="s">
        <v>106</v>
      </c>
      <c r="C26" s="1"/>
      <c r="D26" s="1"/>
      <c r="E26" s="1"/>
      <c r="F26" s="1"/>
      <c r="G26" s="1"/>
      <c r="H26" s="1"/>
      <c r="I26" s="1"/>
      <c r="J26" s="1"/>
      <c r="K26" s="1"/>
      <c r="L26" s="1"/>
      <c r="BF26" s="13"/>
      <c r="BG26" s="13"/>
      <c r="BH26" s="13"/>
      <c r="BI26" s="13"/>
      <c r="BJ26" s="13"/>
      <c r="BK26" s="6"/>
    </row>
    <row r="27" spans="1:63" ht="18.75">
      <c r="A27" s="32"/>
      <c r="B27" s="19" t="s">
        <v>164</v>
      </c>
      <c r="C27" s="1"/>
      <c r="D27" s="1"/>
      <c r="E27" s="1"/>
      <c r="F27" s="1"/>
      <c r="G27" s="1"/>
      <c r="H27" s="1"/>
      <c r="I27" s="1"/>
      <c r="J27" s="1"/>
      <c r="K27" s="1"/>
      <c r="L27" s="1"/>
      <c r="BF27" s="13"/>
      <c r="BG27" s="13"/>
      <c r="BH27" s="13"/>
      <c r="BI27" s="13"/>
      <c r="BJ27" s="13"/>
      <c r="BK27" s="6"/>
    </row>
    <row r="28" spans="1:12" ht="15.75">
      <c r="A28" s="32"/>
      <c r="B28" s="2" t="s">
        <v>103</v>
      </c>
      <c r="C28" s="1"/>
      <c r="D28" s="1"/>
      <c r="E28" s="1"/>
      <c r="F28" s="1"/>
      <c r="G28" s="1"/>
      <c r="H28" s="1"/>
      <c r="I28" s="1"/>
      <c r="J28" s="1"/>
      <c r="K28" s="1"/>
      <c r="L28" s="1"/>
    </row>
    <row r="29" spans="2:105" s="1" customFormat="1" ht="15">
      <c r="B29" s="32"/>
      <c r="D29" s="32"/>
      <c r="E29" s="32"/>
      <c r="F29" s="32"/>
      <c r="G29" s="32"/>
      <c r="H29" s="32"/>
      <c r="I29" s="32"/>
      <c r="J29" s="32"/>
      <c r="K29" s="32"/>
      <c r="L29" s="32"/>
      <c r="M29" s="32"/>
      <c r="N29" s="32"/>
      <c r="O29" s="32"/>
      <c r="P29" s="32"/>
      <c r="Q29" s="32"/>
      <c r="AB29" s="72"/>
      <c r="AE29" s="32"/>
      <c r="AF29" s="32"/>
      <c r="AG29" s="32"/>
      <c r="AH29" s="32"/>
      <c r="BC29" s="72"/>
      <c r="CA29" s="72"/>
      <c r="DA29" s="72"/>
    </row>
    <row r="30" spans="1:105" ht="24" customHeight="1">
      <c r="A30" s="32"/>
      <c r="B30" s="202" t="s">
        <v>2</v>
      </c>
      <c r="C30" s="1"/>
      <c r="D30" s="194" t="s">
        <v>72</v>
      </c>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76"/>
    </row>
    <row r="31" spans="1:105" ht="19.5" customHeight="1" thickBot="1">
      <c r="A31" s="32"/>
      <c r="B31" s="203"/>
      <c r="C31" s="1"/>
      <c r="D31" s="185" t="s">
        <v>4</v>
      </c>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74"/>
      <c r="AC31" s="27"/>
      <c r="AD31" s="185" t="s">
        <v>5</v>
      </c>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74"/>
      <c r="BD31" s="27"/>
      <c r="BE31" s="185" t="s">
        <v>6</v>
      </c>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74"/>
      <c r="CB31" s="37"/>
      <c r="CC31" s="185" t="s">
        <v>7</v>
      </c>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74"/>
    </row>
    <row r="32" spans="1:105" ht="33" customHeight="1">
      <c r="A32" s="32"/>
      <c r="B32" s="203"/>
      <c r="C32" s="1"/>
      <c r="D32" s="175" t="s">
        <v>8</v>
      </c>
      <c r="E32" s="175"/>
      <c r="F32" s="175"/>
      <c r="G32" s="175"/>
      <c r="H32" s="175"/>
      <c r="I32" s="175"/>
      <c r="J32" s="175"/>
      <c r="K32" s="175"/>
      <c r="L32" s="175"/>
      <c r="M32" s="175"/>
      <c r="N32" s="175"/>
      <c r="O32" s="176"/>
      <c r="P32" s="38" t="s">
        <v>9</v>
      </c>
      <c r="Q32" s="182" t="s">
        <v>10</v>
      </c>
      <c r="R32" s="183"/>
      <c r="S32" s="183"/>
      <c r="T32" s="184"/>
      <c r="U32" s="174" t="s">
        <v>73</v>
      </c>
      <c r="V32" s="175"/>
      <c r="W32" s="175"/>
      <c r="X32" s="175"/>
      <c r="Y32" s="175"/>
      <c r="Z32" s="176"/>
      <c r="AA32" s="180" t="s">
        <v>12</v>
      </c>
      <c r="AB32" s="187" t="s">
        <v>107</v>
      </c>
      <c r="AC32" s="25"/>
      <c r="AD32" s="175" t="s">
        <v>8</v>
      </c>
      <c r="AE32" s="175"/>
      <c r="AF32" s="175"/>
      <c r="AG32" s="175"/>
      <c r="AH32" s="175"/>
      <c r="AI32" s="176"/>
      <c r="AJ32" s="174" t="s">
        <v>9</v>
      </c>
      <c r="AK32" s="175"/>
      <c r="AL32" s="175"/>
      <c r="AM32" s="175"/>
      <c r="AN32" s="175"/>
      <c r="AO32" s="176"/>
      <c r="AP32" s="182" t="s">
        <v>10</v>
      </c>
      <c r="AQ32" s="183"/>
      <c r="AR32" s="183"/>
      <c r="AS32" s="183"/>
      <c r="AT32" s="183"/>
      <c r="AU32" s="184"/>
      <c r="AV32" s="182" t="s">
        <v>73</v>
      </c>
      <c r="AW32" s="183"/>
      <c r="AX32" s="183"/>
      <c r="AY32" s="183"/>
      <c r="AZ32" s="183"/>
      <c r="BA32" s="184"/>
      <c r="BB32" s="180" t="s">
        <v>12</v>
      </c>
      <c r="BC32" s="187" t="s">
        <v>107</v>
      </c>
      <c r="BD32" s="25"/>
      <c r="BE32" s="175" t="s">
        <v>8</v>
      </c>
      <c r="BF32" s="175"/>
      <c r="BG32" s="175"/>
      <c r="BH32" s="175"/>
      <c r="BI32" s="175"/>
      <c r="BJ32" s="176"/>
      <c r="BK32" s="174" t="s">
        <v>9</v>
      </c>
      <c r="BL32" s="175"/>
      <c r="BM32" s="176"/>
      <c r="BN32" s="182" t="s">
        <v>10</v>
      </c>
      <c r="BO32" s="183"/>
      <c r="BP32" s="183"/>
      <c r="BQ32" s="183"/>
      <c r="BR32" s="183"/>
      <c r="BS32" s="184"/>
      <c r="BT32" s="182" t="s">
        <v>73</v>
      </c>
      <c r="BU32" s="183"/>
      <c r="BV32" s="183"/>
      <c r="BW32" s="183"/>
      <c r="BX32" s="183"/>
      <c r="BY32" s="184"/>
      <c r="BZ32" s="180" t="s">
        <v>12</v>
      </c>
      <c r="CA32" s="187" t="s">
        <v>107</v>
      </c>
      <c r="CB32" s="25"/>
      <c r="CC32" s="26" t="s">
        <v>8</v>
      </c>
      <c r="CD32" s="31" t="s">
        <v>9</v>
      </c>
      <c r="CE32" s="182" t="s">
        <v>10</v>
      </c>
      <c r="CF32" s="183"/>
      <c r="CG32" s="184"/>
      <c r="CH32" s="182" t="s">
        <v>73</v>
      </c>
      <c r="CI32" s="183"/>
      <c r="CJ32" s="183"/>
      <c r="CK32" s="183"/>
      <c r="CL32" s="183"/>
      <c r="CM32" s="183"/>
      <c r="CN32" s="183"/>
      <c r="CO32" s="183"/>
      <c r="CP32" s="183"/>
      <c r="CQ32" s="183"/>
      <c r="CR32" s="183"/>
      <c r="CS32" s="183"/>
      <c r="CT32" s="183"/>
      <c r="CU32" s="183"/>
      <c r="CV32" s="183"/>
      <c r="CW32" s="183"/>
      <c r="CX32" s="183"/>
      <c r="CY32" s="184"/>
      <c r="CZ32" s="180" t="s">
        <v>12</v>
      </c>
      <c r="DA32" s="187" t="s">
        <v>107</v>
      </c>
    </row>
    <row r="33" spans="1:105" ht="15" customHeight="1">
      <c r="A33" s="32"/>
      <c r="B33" s="203"/>
      <c r="C33" s="1"/>
      <c r="D33" s="30">
        <v>2000</v>
      </c>
      <c r="E33" s="30">
        <v>2001</v>
      </c>
      <c r="F33" s="30">
        <v>2002</v>
      </c>
      <c r="G33" s="30">
        <v>2003</v>
      </c>
      <c r="H33" s="30">
        <v>2004</v>
      </c>
      <c r="I33" s="30">
        <v>2005</v>
      </c>
      <c r="J33" s="30">
        <v>2006</v>
      </c>
      <c r="K33" s="30">
        <v>2007</v>
      </c>
      <c r="L33" s="30">
        <v>2008</v>
      </c>
      <c r="M33" s="30">
        <v>2009</v>
      </c>
      <c r="N33" s="30">
        <v>2010</v>
      </c>
      <c r="O33" s="119" t="s">
        <v>17</v>
      </c>
      <c r="P33" s="24" t="s">
        <v>17</v>
      </c>
      <c r="Q33" s="23">
        <v>2008</v>
      </c>
      <c r="R33" s="30">
        <v>2009</v>
      </c>
      <c r="S33" s="30">
        <v>2010</v>
      </c>
      <c r="T33" s="119" t="s">
        <v>17</v>
      </c>
      <c r="U33" s="23">
        <v>2006</v>
      </c>
      <c r="V33" s="30">
        <v>2007</v>
      </c>
      <c r="W33" s="30">
        <v>2008</v>
      </c>
      <c r="X33" s="30">
        <v>2009</v>
      </c>
      <c r="Y33" s="30">
        <v>2010</v>
      </c>
      <c r="Z33" s="119" t="s">
        <v>17</v>
      </c>
      <c r="AA33" s="181"/>
      <c r="AB33" s="188"/>
      <c r="AC33" s="22"/>
      <c r="AD33" s="30">
        <v>2011</v>
      </c>
      <c r="AE33" s="30">
        <v>2012</v>
      </c>
      <c r="AF33" s="30">
        <v>2013</v>
      </c>
      <c r="AG33" s="30">
        <v>2014</v>
      </c>
      <c r="AH33" s="30">
        <v>2015</v>
      </c>
      <c r="AI33" s="119" t="s">
        <v>17</v>
      </c>
      <c r="AJ33" s="23">
        <v>2011</v>
      </c>
      <c r="AK33" s="30">
        <v>2012</v>
      </c>
      <c r="AL33" s="30">
        <v>2013</v>
      </c>
      <c r="AM33" s="30">
        <v>2014</v>
      </c>
      <c r="AN33" s="30">
        <v>2015</v>
      </c>
      <c r="AO33" s="119" t="s">
        <v>17</v>
      </c>
      <c r="AP33" s="21">
        <v>2011</v>
      </c>
      <c r="AQ33" s="20">
        <v>2012</v>
      </c>
      <c r="AR33" s="20">
        <v>2013</v>
      </c>
      <c r="AS33" s="20">
        <v>2014</v>
      </c>
      <c r="AT33" s="20">
        <v>2015</v>
      </c>
      <c r="AU33" s="119" t="s">
        <v>17</v>
      </c>
      <c r="AV33" s="21">
        <v>2011</v>
      </c>
      <c r="AW33" s="20">
        <v>2012</v>
      </c>
      <c r="AX33" s="20">
        <v>2013</v>
      </c>
      <c r="AY33" s="20">
        <v>2014</v>
      </c>
      <c r="AZ33" s="20">
        <v>2015</v>
      </c>
      <c r="BA33" s="119" t="s">
        <v>17</v>
      </c>
      <c r="BB33" s="181"/>
      <c r="BC33" s="188"/>
      <c r="BD33" s="22"/>
      <c r="BE33" s="30">
        <v>2016</v>
      </c>
      <c r="BF33" s="30">
        <v>2017</v>
      </c>
      <c r="BG33" s="30">
        <v>2018</v>
      </c>
      <c r="BH33" s="30">
        <v>2019</v>
      </c>
      <c r="BI33" s="30">
        <v>2020</v>
      </c>
      <c r="BJ33" s="119" t="s">
        <v>17</v>
      </c>
      <c r="BK33" s="23">
        <v>2016</v>
      </c>
      <c r="BL33" s="30">
        <v>2017</v>
      </c>
      <c r="BM33" s="119" t="s">
        <v>17</v>
      </c>
      <c r="BN33" s="23">
        <v>2016</v>
      </c>
      <c r="BO33" s="30">
        <v>2017</v>
      </c>
      <c r="BP33" s="30">
        <v>2018</v>
      </c>
      <c r="BQ33" s="30">
        <v>2019</v>
      </c>
      <c r="BR33" s="30">
        <v>2020</v>
      </c>
      <c r="BS33" s="119" t="s">
        <v>17</v>
      </c>
      <c r="BT33" s="23">
        <v>2016</v>
      </c>
      <c r="BU33" s="30">
        <v>2017</v>
      </c>
      <c r="BV33" s="30">
        <v>2018</v>
      </c>
      <c r="BW33" s="30">
        <v>2019</v>
      </c>
      <c r="BX33" s="30">
        <v>2020</v>
      </c>
      <c r="BY33" s="119" t="s">
        <v>17</v>
      </c>
      <c r="BZ33" s="181"/>
      <c r="CA33" s="188"/>
      <c r="CB33" s="22"/>
      <c r="CC33" s="119" t="s">
        <v>17</v>
      </c>
      <c r="CD33" s="24" t="s">
        <v>17</v>
      </c>
      <c r="CE33" s="23">
        <v>2021</v>
      </c>
      <c r="CF33" s="30">
        <v>2022</v>
      </c>
      <c r="CG33" s="119" t="s">
        <v>17</v>
      </c>
      <c r="CH33" s="23">
        <v>2021</v>
      </c>
      <c r="CI33" s="30">
        <v>2022</v>
      </c>
      <c r="CJ33" s="30">
        <v>2023</v>
      </c>
      <c r="CK33" s="30">
        <v>2024</v>
      </c>
      <c r="CL33" s="30">
        <v>2025</v>
      </c>
      <c r="CM33" s="30">
        <v>2026</v>
      </c>
      <c r="CN33" s="30">
        <v>2027</v>
      </c>
      <c r="CO33" s="30">
        <v>2028</v>
      </c>
      <c r="CP33" s="30">
        <v>2029</v>
      </c>
      <c r="CQ33" s="30">
        <v>2030</v>
      </c>
      <c r="CR33" s="30">
        <v>2031</v>
      </c>
      <c r="CS33" s="30">
        <v>2032</v>
      </c>
      <c r="CT33" s="30">
        <v>2033</v>
      </c>
      <c r="CU33" s="30">
        <v>2034</v>
      </c>
      <c r="CV33" s="30">
        <v>2035</v>
      </c>
      <c r="CW33" s="30">
        <v>2036</v>
      </c>
      <c r="CX33" s="30">
        <v>2037</v>
      </c>
      <c r="CY33" s="119" t="s">
        <v>17</v>
      </c>
      <c r="CZ33" s="181"/>
      <c r="DA33" s="188"/>
    </row>
    <row r="34" spans="1:105" ht="30">
      <c r="A34" s="32"/>
      <c r="B34" s="14" t="s">
        <v>19</v>
      </c>
      <c r="C34" s="1"/>
      <c r="D34" s="39"/>
      <c r="E34" s="39"/>
      <c r="F34" s="39"/>
      <c r="G34" s="39"/>
      <c r="H34" s="39"/>
      <c r="I34" s="39"/>
      <c r="J34" s="39"/>
      <c r="K34" s="39"/>
      <c r="L34" s="39"/>
      <c r="M34" s="39"/>
      <c r="N34" s="39"/>
      <c r="O34" s="34"/>
      <c r="P34" s="34"/>
      <c r="Q34" s="39"/>
      <c r="R34" s="39"/>
      <c r="S34" s="39"/>
      <c r="T34" s="34"/>
      <c r="U34" s="39"/>
      <c r="V34" s="39"/>
      <c r="W34" s="39"/>
      <c r="X34" s="39"/>
      <c r="Y34" s="39"/>
      <c r="Z34" s="34">
        <f>IF(SUM(U34:Y34)=0,"",SUM(U34:Y34))</f>
      </c>
      <c r="AA34" s="34"/>
      <c r="AB34" s="34"/>
      <c r="AC34" s="35"/>
      <c r="AD34" s="39"/>
      <c r="AE34" s="39"/>
      <c r="AF34" s="39"/>
      <c r="AG34" s="39"/>
      <c r="AH34" s="39"/>
      <c r="AI34" s="34"/>
      <c r="AJ34" s="39"/>
      <c r="AK34" s="39"/>
      <c r="AL34" s="39"/>
      <c r="AM34" s="39"/>
      <c r="AN34" s="39"/>
      <c r="AO34" s="34"/>
      <c r="AP34" s="39"/>
      <c r="AQ34" s="39"/>
      <c r="AR34" s="39"/>
      <c r="AS34" s="39"/>
      <c r="AT34" s="39"/>
      <c r="AU34" s="34"/>
      <c r="AV34" s="39"/>
      <c r="AW34" s="39"/>
      <c r="AX34" s="39"/>
      <c r="AY34" s="39"/>
      <c r="AZ34" s="39"/>
      <c r="BA34" s="34"/>
      <c r="BB34" s="34"/>
      <c r="BC34" s="66"/>
      <c r="BD34" s="35"/>
      <c r="BE34" s="39"/>
      <c r="BF34" s="39"/>
      <c r="BG34" s="39"/>
      <c r="BH34" s="39"/>
      <c r="BI34" s="39"/>
      <c r="BJ34" s="34"/>
      <c r="BK34" s="39"/>
      <c r="BL34" s="39"/>
      <c r="BM34" s="34"/>
      <c r="BN34" s="39"/>
      <c r="BO34" s="39"/>
      <c r="BP34" s="39"/>
      <c r="BQ34" s="39"/>
      <c r="BR34" s="39"/>
      <c r="BS34" s="34"/>
      <c r="BT34" s="39"/>
      <c r="BU34" s="39"/>
      <c r="BV34" s="39"/>
      <c r="BW34" s="39"/>
      <c r="BX34" s="39"/>
      <c r="BY34" s="34"/>
      <c r="BZ34" s="34"/>
      <c r="CA34" s="66"/>
      <c r="CB34" s="35"/>
      <c r="CC34" s="34"/>
      <c r="CD34" s="34"/>
      <c r="CE34" s="39"/>
      <c r="CF34" s="39"/>
      <c r="CG34" s="34"/>
      <c r="CH34" s="39"/>
      <c r="CI34" s="39"/>
      <c r="CJ34" s="39"/>
      <c r="CK34" s="39"/>
      <c r="CL34" s="39"/>
      <c r="CM34" s="39"/>
      <c r="CN34" s="39"/>
      <c r="CO34" s="39"/>
      <c r="CP34" s="39"/>
      <c r="CQ34" s="39"/>
      <c r="CR34" s="39"/>
      <c r="CS34" s="39"/>
      <c r="CT34" s="39"/>
      <c r="CU34" s="39"/>
      <c r="CV34" s="39"/>
      <c r="CW34" s="39"/>
      <c r="CX34" s="39"/>
      <c r="CY34" s="34"/>
      <c r="CZ34" s="34"/>
      <c r="DA34" s="66"/>
    </row>
    <row r="35" spans="1:105" ht="15.75" customHeight="1">
      <c r="A35" s="42"/>
      <c r="B35" s="15" t="s">
        <v>36</v>
      </c>
      <c r="C35" s="1"/>
      <c r="D35" s="41"/>
      <c r="E35" s="41"/>
      <c r="F35" s="41"/>
      <c r="G35" s="41"/>
      <c r="H35" s="41"/>
      <c r="I35" s="41"/>
      <c r="J35" s="41"/>
      <c r="K35" s="41"/>
      <c r="L35" s="41"/>
      <c r="M35" s="41"/>
      <c r="N35" s="41"/>
      <c r="O35" s="36">
        <f>SUM(D35:N35)</f>
        <v>0</v>
      </c>
      <c r="P35" s="36"/>
      <c r="Q35" s="41"/>
      <c r="R35" s="41"/>
      <c r="S35" s="41"/>
      <c r="T35" s="36">
        <f>SUM(Q35:S35)</f>
        <v>0</v>
      </c>
      <c r="U35" s="41"/>
      <c r="V35" s="41"/>
      <c r="W35" s="41"/>
      <c r="X35" s="41"/>
      <c r="Y35" s="41"/>
      <c r="Z35" s="36">
        <f>SUM(U35:Y35)</f>
        <v>0</v>
      </c>
      <c r="AA35" s="36">
        <f>SUM(O35,P35,T35,Z35)</f>
        <v>0</v>
      </c>
      <c r="AB35" s="67">
        <f aca="true" t="shared" si="17" ref="AB35:AB44">IF(AA35=0,"",AA35/$AA$44)</f>
      </c>
      <c r="AC35" s="33"/>
      <c r="AD35" s="41"/>
      <c r="AE35" s="41"/>
      <c r="AF35" s="41"/>
      <c r="AG35" s="41">
        <v>30.742</v>
      </c>
      <c r="AH35" s="41">
        <v>24.263</v>
      </c>
      <c r="AI35" s="36">
        <f>SUM(AD35:AH35)</f>
        <v>55.005</v>
      </c>
      <c r="AJ35" s="41"/>
      <c r="AK35" s="41"/>
      <c r="AL35" s="41"/>
      <c r="AM35" s="41"/>
      <c r="AN35" s="41"/>
      <c r="AO35" s="36">
        <f>SUM(AJ35:AN35)</f>
        <v>0</v>
      </c>
      <c r="AP35" s="41"/>
      <c r="AQ35" s="41"/>
      <c r="AR35" s="41"/>
      <c r="AS35" s="41"/>
      <c r="AT35" s="41"/>
      <c r="AU35" s="36">
        <f>SUM(AP35:AT35)</f>
        <v>0</v>
      </c>
      <c r="AV35" s="41"/>
      <c r="AW35" s="41"/>
      <c r="AX35" s="41"/>
      <c r="AY35" s="41"/>
      <c r="AZ35" s="41"/>
      <c r="BA35" s="36">
        <f>SUM(AV35:AZ35)</f>
        <v>0</v>
      </c>
      <c r="BB35" s="36">
        <f>SUM(AI35,AO35,AU35,BA35)</f>
        <v>55.005</v>
      </c>
      <c r="BC35" s="67">
        <f aca="true" t="shared" si="18" ref="BC35:BC44">IF(BB35=0,"",BB35/$BB$44)</f>
        <v>0.3338954407383396</v>
      </c>
      <c r="BD35" s="33"/>
      <c r="BE35" s="41">
        <v>22.97689</v>
      </c>
      <c r="BF35" s="41">
        <v>22.19107685</v>
      </c>
      <c r="BG35" s="41">
        <v>24.47917338</v>
      </c>
      <c r="BH35" s="41">
        <v>22.3972</v>
      </c>
      <c r="BI35" s="41"/>
      <c r="BJ35" s="36">
        <f>SUM(BE35:BI35)</f>
        <v>92.04434022999999</v>
      </c>
      <c r="BK35" s="41"/>
      <c r="BL35" s="41"/>
      <c r="BM35" s="36">
        <f>SUM(BK35:BL35)</f>
        <v>0</v>
      </c>
      <c r="BN35" s="41"/>
      <c r="BO35" s="41"/>
      <c r="BP35" s="41"/>
      <c r="BQ35" s="41">
        <v>0</v>
      </c>
      <c r="BR35" s="41">
        <v>0</v>
      </c>
      <c r="BS35" s="36">
        <f>SUM(BN35:BR35)</f>
        <v>0</v>
      </c>
      <c r="BT35" s="41"/>
      <c r="BU35" s="41"/>
      <c r="BV35" s="41"/>
      <c r="BW35" s="41"/>
      <c r="BX35" s="41"/>
      <c r="BY35" s="36">
        <f>SUM(BT35:BX35)</f>
        <v>0</v>
      </c>
      <c r="BZ35" s="36">
        <f>SUM(BJ35,BM35,BS35,BY35)</f>
        <v>92.04434022999999</v>
      </c>
      <c r="CA35" s="67">
        <f aca="true" t="shared" si="19" ref="CA35:CA44">IF(BZ35=0,"",BZ35/$BZ$44)</f>
        <v>0.34922289674806917</v>
      </c>
      <c r="CB35" s="33"/>
      <c r="CC35" s="36"/>
      <c r="CD35" s="36"/>
      <c r="CE35" s="41"/>
      <c r="CF35" s="41"/>
      <c r="CG35" s="36">
        <f>SUM(CE35:CF35)</f>
        <v>0</v>
      </c>
      <c r="CH35" s="41">
        <v>0</v>
      </c>
      <c r="CI35" s="41">
        <v>0</v>
      </c>
      <c r="CJ35" s="41">
        <v>0</v>
      </c>
      <c r="CK35" s="41">
        <v>0</v>
      </c>
      <c r="CL35" s="41">
        <v>0</v>
      </c>
      <c r="CM35" s="41">
        <v>0</v>
      </c>
      <c r="CN35" s="41">
        <v>0</v>
      </c>
      <c r="CO35" s="41">
        <v>0</v>
      </c>
      <c r="CP35" s="41">
        <v>0</v>
      </c>
      <c r="CQ35" s="41">
        <v>0</v>
      </c>
      <c r="CR35" s="41"/>
      <c r="CS35" s="41"/>
      <c r="CT35" s="41"/>
      <c r="CU35" s="41"/>
      <c r="CV35" s="41"/>
      <c r="CW35" s="41"/>
      <c r="CX35" s="41"/>
      <c r="CY35" s="36">
        <f>SUM(CH35:CX35)</f>
        <v>0</v>
      </c>
      <c r="CZ35" s="36">
        <f>SUM(CC35,CD35,CG35,CY35)</f>
        <v>0</v>
      </c>
      <c r="DA35" s="67">
        <f aca="true" t="shared" si="20" ref="DA35:DA44">IF(CZ35=0,"",CZ35/$CZ$44)</f>
      </c>
    </row>
    <row r="36" spans="1:105" ht="15.75" customHeight="1">
      <c r="A36" s="42"/>
      <c r="B36" s="15" t="s">
        <v>45</v>
      </c>
      <c r="C36" s="1"/>
      <c r="D36" s="41"/>
      <c r="E36" s="41"/>
      <c r="F36" s="41"/>
      <c r="G36" s="41"/>
      <c r="H36" s="41"/>
      <c r="I36" s="41"/>
      <c r="J36" s="41"/>
      <c r="K36" s="41"/>
      <c r="L36" s="41"/>
      <c r="M36" s="41"/>
      <c r="N36" s="41"/>
      <c r="O36" s="36">
        <f>SUM(D36:N36)</f>
        <v>0</v>
      </c>
      <c r="P36" s="36"/>
      <c r="Q36" s="41"/>
      <c r="R36" s="41"/>
      <c r="S36" s="41"/>
      <c r="T36" s="36">
        <f>SUM(Q36:S36)</f>
        <v>0</v>
      </c>
      <c r="U36" s="41"/>
      <c r="V36" s="41"/>
      <c r="W36" s="41"/>
      <c r="X36" s="41"/>
      <c r="Y36" s="41"/>
      <c r="Z36" s="36">
        <f>SUM(U36:Y36)</f>
        <v>0</v>
      </c>
      <c r="AA36" s="36">
        <f>SUM(O36,P36,T36,Z36)</f>
        <v>0</v>
      </c>
      <c r="AB36" s="67">
        <f t="shared" si="17"/>
      </c>
      <c r="AC36" s="33"/>
      <c r="AD36" s="41"/>
      <c r="AE36" s="41"/>
      <c r="AF36" s="41"/>
      <c r="AG36" s="41"/>
      <c r="AH36" s="41">
        <v>4.7322</v>
      </c>
      <c r="AI36" s="36">
        <f>SUM(AD36:AH36)</f>
        <v>4.7322</v>
      </c>
      <c r="AJ36" s="41"/>
      <c r="AK36" s="41"/>
      <c r="AL36" s="41"/>
      <c r="AM36" s="41"/>
      <c r="AN36" s="41"/>
      <c r="AO36" s="36">
        <f>SUM(AJ36:AN36)</f>
        <v>0</v>
      </c>
      <c r="AP36" s="41"/>
      <c r="AQ36" s="41"/>
      <c r="AR36" s="41"/>
      <c r="AS36" s="41"/>
      <c r="AT36" s="41"/>
      <c r="AU36" s="36">
        <f>SUM(AP36:AT36)</f>
        <v>0</v>
      </c>
      <c r="AV36" s="41"/>
      <c r="AW36" s="41"/>
      <c r="AX36" s="41"/>
      <c r="AY36" s="41"/>
      <c r="AZ36" s="41"/>
      <c r="BA36" s="36">
        <f>SUM(AV36:AZ36)</f>
        <v>0</v>
      </c>
      <c r="BB36" s="36">
        <f>SUM(AI36,AO36,AU36,BA36)</f>
        <v>4.7322</v>
      </c>
      <c r="BC36" s="67">
        <f t="shared" si="18"/>
        <v>0.028725752289100456</v>
      </c>
      <c r="BD36" s="33"/>
      <c r="BE36" s="41">
        <v>18.60054</v>
      </c>
      <c r="BF36" s="41">
        <v>11.45331</v>
      </c>
      <c r="BG36" s="41">
        <v>5.27084</v>
      </c>
      <c r="BH36" s="41"/>
      <c r="BI36" s="41"/>
      <c r="BJ36" s="36">
        <f>SUM(BE36:BI36)</f>
        <v>35.32469</v>
      </c>
      <c r="BK36" s="41"/>
      <c r="BL36" s="41"/>
      <c r="BM36" s="36">
        <f>SUM(BK36:BL36)</f>
        <v>0</v>
      </c>
      <c r="BN36" s="41"/>
      <c r="BO36" s="41"/>
      <c r="BP36" s="41"/>
      <c r="BQ36" s="41">
        <v>0</v>
      </c>
      <c r="BR36" s="41">
        <v>0</v>
      </c>
      <c r="BS36" s="36">
        <f>SUM(BN36:BR36)</f>
        <v>0</v>
      </c>
      <c r="BT36" s="41"/>
      <c r="BU36" s="41"/>
      <c r="BV36" s="41"/>
      <c r="BW36" s="41"/>
      <c r="BX36" s="41"/>
      <c r="BY36" s="36">
        <f>SUM(BT36:BX36)</f>
        <v>0</v>
      </c>
      <c r="BZ36" s="36">
        <f>SUM(BJ36,BM36,BS36,BY36)</f>
        <v>35.32469</v>
      </c>
      <c r="CA36" s="67">
        <f t="shared" si="19"/>
        <v>0.1340244336338544</v>
      </c>
      <c r="CB36" s="33"/>
      <c r="CC36" s="36"/>
      <c r="CD36" s="36"/>
      <c r="CE36" s="41"/>
      <c r="CF36" s="41"/>
      <c r="CG36" s="36">
        <f>SUM(CE36:CF36)</f>
        <v>0</v>
      </c>
      <c r="CH36" s="41"/>
      <c r="CI36" s="41"/>
      <c r="CJ36" s="41"/>
      <c r="CK36" s="41"/>
      <c r="CL36" s="41"/>
      <c r="CM36" s="41"/>
      <c r="CN36" s="41"/>
      <c r="CO36" s="41"/>
      <c r="CP36" s="41"/>
      <c r="CQ36" s="41"/>
      <c r="CR36" s="41"/>
      <c r="CS36" s="41"/>
      <c r="CT36" s="41"/>
      <c r="CU36" s="41"/>
      <c r="CV36" s="41"/>
      <c r="CW36" s="41"/>
      <c r="CX36" s="41"/>
      <c r="CY36" s="36">
        <f>SUM(CH36:CX36)</f>
        <v>0</v>
      </c>
      <c r="CZ36" s="36">
        <f>SUM(CC36,CD36,CG36,CY36)</f>
        <v>0</v>
      </c>
      <c r="DA36" s="67">
        <f t="shared" si="20"/>
      </c>
    </row>
    <row r="37" spans="1:105" ht="30">
      <c r="A37" s="32"/>
      <c r="B37" s="61" t="s">
        <v>47</v>
      </c>
      <c r="C37" s="1"/>
      <c r="D37" s="53">
        <f aca="true" t="shared" si="21" ref="D37:AA37">SUM(D35:D36)</f>
        <v>0</v>
      </c>
      <c r="E37" s="53">
        <f t="shared" si="21"/>
        <v>0</v>
      </c>
      <c r="F37" s="53">
        <f t="shared" si="21"/>
        <v>0</v>
      </c>
      <c r="G37" s="53">
        <f t="shared" si="21"/>
        <v>0</v>
      </c>
      <c r="H37" s="53">
        <f t="shared" si="21"/>
        <v>0</v>
      </c>
      <c r="I37" s="53">
        <f t="shared" si="21"/>
        <v>0</v>
      </c>
      <c r="J37" s="53">
        <f t="shared" si="21"/>
        <v>0</v>
      </c>
      <c r="K37" s="53">
        <f t="shared" si="21"/>
        <v>0</v>
      </c>
      <c r="L37" s="53">
        <f t="shared" si="21"/>
        <v>0</v>
      </c>
      <c r="M37" s="53">
        <f t="shared" si="21"/>
        <v>0</v>
      </c>
      <c r="N37" s="53">
        <f t="shared" si="21"/>
        <v>0</v>
      </c>
      <c r="O37" s="54">
        <f t="shared" si="21"/>
        <v>0</v>
      </c>
      <c r="P37" s="54">
        <f t="shared" si="21"/>
        <v>0</v>
      </c>
      <c r="Q37" s="53">
        <f t="shared" si="21"/>
        <v>0</v>
      </c>
      <c r="R37" s="53">
        <f t="shared" si="21"/>
        <v>0</v>
      </c>
      <c r="S37" s="53">
        <f t="shared" si="21"/>
        <v>0</v>
      </c>
      <c r="T37" s="54">
        <f t="shared" si="21"/>
        <v>0</v>
      </c>
      <c r="U37" s="53">
        <f t="shared" si="21"/>
        <v>0</v>
      </c>
      <c r="V37" s="53">
        <f t="shared" si="21"/>
        <v>0</v>
      </c>
      <c r="W37" s="53">
        <f t="shared" si="21"/>
        <v>0</v>
      </c>
      <c r="X37" s="53">
        <f t="shared" si="21"/>
        <v>0</v>
      </c>
      <c r="Y37" s="53">
        <f t="shared" si="21"/>
        <v>0</v>
      </c>
      <c r="Z37" s="54">
        <f t="shared" si="21"/>
        <v>0</v>
      </c>
      <c r="AA37" s="78">
        <f t="shared" si="21"/>
        <v>0</v>
      </c>
      <c r="AB37" s="79">
        <f t="shared" si="17"/>
      </c>
      <c r="AC37" s="35"/>
      <c r="AD37" s="53">
        <f aca="true" t="shared" si="22" ref="AD37:BB37">SUM(AD35:AD36)</f>
        <v>0</v>
      </c>
      <c r="AE37" s="53">
        <f t="shared" si="22"/>
        <v>0</v>
      </c>
      <c r="AF37" s="53">
        <f t="shared" si="22"/>
        <v>0</v>
      </c>
      <c r="AG37" s="53">
        <f t="shared" si="22"/>
        <v>30.742</v>
      </c>
      <c r="AH37" s="53">
        <f t="shared" si="22"/>
        <v>28.9952</v>
      </c>
      <c r="AI37" s="54">
        <f t="shared" si="22"/>
        <v>59.7372</v>
      </c>
      <c r="AJ37" s="53">
        <f t="shared" si="22"/>
        <v>0</v>
      </c>
      <c r="AK37" s="53">
        <f t="shared" si="22"/>
        <v>0</v>
      </c>
      <c r="AL37" s="53">
        <f t="shared" si="22"/>
        <v>0</v>
      </c>
      <c r="AM37" s="53">
        <f t="shared" si="22"/>
        <v>0</v>
      </c>
      <c r="AN37" s="53">
        <f t="shared" si="22"/>
        <v>0</v>
      </c>
      <c r="AO37" s="54">
        <f t="shared" si="22"/>
        <v>0</v>
      </c>
      <c r="AP37" s="53">
        <f t="shared" si="22"/>
        <v>0</v>
      </c>
      <c r="AQ37" s="53">
        <f t="shared" si="22"/>
        <v>0</v>
      </c>
      <c r="AR37" s="53">
        <f t="shared" si="22"/>
        <v>0</v>
      </c>
      <c r="AS37" s="53">
        <f t="shared" si="22"/>
        <v>0</v>
      </c>
      <c r="AT37" s="53">
        <f t="shared" si="22"/>
        <v>0</v>
      </c>
      <c r="AU37" s="54">
        <f t="shared" si="22"/>
        <v>0</v>
      </c>
      <c r="AV37" s="53">
        <f t="shared" si="22"/>
        <v>0</v>
      </c>
      <c r="AW37" s="53">
        <f t="shared" si="22"/>
        <v>0</v>
      </c>
      <c r="AX37" s="53">
        <f t="shared" si="22"/>
        <v>0</v>
      </c>
      <c r="AY37" s="53">
        <f t="shared" si="22"/>
        <v>0</v>
      </c>
      <c r="AZ37" s="53">
        <f t="shared" si="22"/>
        <v>0</v>
      </c>
      <c r="BA37" s="54">
        <f t="shared" si="22"/>
        <v>0</v>
      </c>
      <c r="BB37" s="78">
        <f t="shared" si="22"/>
        <v>59.7372</v>
      </c>
      <c r="BC37" s="79">
        <f t="shared" si="18"/>
        <v>0.36262119302744006</v>
      </c>
      <c r="BD37" s="35"/>
      <c r="BE37" s="53">
        <f aca="true" t="shared" si="23" ref="BE37:BZ37">SUM(BE35:BE36)</f>
        <v>41.57743</v>
      </c>
      <c r="BF37" s="53">
        <f t="shared" si="23"/>
        <v>33.644386850000004</v>
      </c>
      <c r="BG37" s="53">
        <f t="shared" si="23"/>
        <v>29.75001338</v>
      </c>
      <c r="BH37" s="53">
        <f t="shared" si="23"/>
        <v>22.3972</v>
      </c>
      <c r="BI37" s="53">
        <f t="shared" si="23"/>
        <v>0</v>
      </c>
      <c r="BJ37" s="54">
        <f t="shared" si="23"/>
        <v>127.36903022999999</v>
      </c>
      <c r="BK37" s="53">
        <f t="shared" si="23"/>
        <v>0</v>
      </c>
      <c r="BL37" s="53">
        <f t="shared" si="23"/>
        <v>0</v>
      </c>
      <c r="BM37" s="54">
        <f t="shared" si="23"/>
        <v>0</v>
      </c>
      <c r="BN37" s="53">
        <f t="shared" si="23"/>
        <v>0</v>
      </c>
      <c r="BO37" s="53">
        <f t="shared" si="23"/>
        <v>0</v>
      </c>
      <c r="BP37" s="53">
        <f t="shared" si="23"/>
        <v>0</v>
      </c>
      <c r="BQ37" s="53">
        <f t="shared" si="23"/>
        <v>0</v>
      </c>
      <c r="BR37" s="53">
        <f t="shared" si="23"/>
        <v>0</v>
      </c>
      <c r="BS37" s="54">
        <f t="shared" si="23"/>
        <v>0</v>
      </c>
      <c r="BT37" s="53">
        <f t="shared" si="23"/>
        <v>0</v>
      </c>
      <c r="BU37" s="53">
        <f t="shared" si="23"/>
        <v>0</v>
      </c>
      <c r="BV37" s="53">
        <f t="shared" si="23"/>
        <v>0</v>
      </c>
      <c r="BW37" s="53">
        <f t="shared" si="23"/>
        <v>0</v>
      </c>
      <c r="BX37" s="53">
        <f t="shared" si="23"/>
        <v>0</v>
      </c>
      <c r="BY37" s="54">
        <f t="shared" si="23"/>
        <v>0</v>
      </c>
      <c r="BZ37" s="78">
        <f t="shared" si="23"/>
        <v>127.36903022999999</v>
      </c>
      <c r="CA37" s="79">
        <f t="shared" si="19"/>
        <v>0.4832473303819236</v>
      </c>
      <c r="CB37" s="35"/>
      <c r="CC37" s="54">
        <f aca="true" t="shared" si="24" ref="CC37:CZ37">SUM(CC35:CC36)</f>
        <v>0</v>
      </c>
      <c r="CD37" s="54">
        <f t="shared" si="24"/>
        <v>0</v>
      </c>
      <c r="CE37" s="53">
        <f t="shared" si="24"/>
        <v>0</v>
      </c>
      <c r="CF37" s="53">
        <f t="shared" si="24"/>
        <v>0</v>
      </c>
      <c r="CG37" s="54">
        <f t="shared" si="24"/>
        <v>0</v>
      </c>
      <c r="CH37" s="53">
        <f t="shared" si="24"/>
        <v>0</v>
      </c>
      <c r="CI37" s="53">
        <f t="shared" si="24"/>
        <v>0</v>
      </c>
      <c r="CJ37" s="53">
        <f t="shared" si="24"/>
        <v>0</v>
      </c>
      <c r="CK37" s="53">
        <f t="shared" si="24"/>
        <v>0</v>
      </c>
      <c r="CL37" s="53">
        <f t="shared" si="24"/>
        <v>0</v>
      </c>
      <c r="CM37" s="53">
        <f t="shared" si="24"/>
        <v>0</v>
      </c>
      <c r="CN37" s="53">
        <f t="shared" si="24"/>
        <v>0</v>
      </c>
      <c r="CO37" s="53">
        <f t="shared" si="24"/>
        <v>0</v>
      </c>
      <c r="CP37" s="53">
        <f t="shared" si="24"/>
        <v>0</v>
      </c>
      <c r="CQ37" s="53">
        <f t="shared" si="24"/>
        <v>0</v>
      </c>
      <c r="CR37" s="53">
        <f t="shared" si="24"/>
        <v>0</v>
      </c>
      <c r="CS37" s="53">
        <f t="shared" si="24"/>
        <v>0</v>
      </c>
      <c r="CT37" s="53">
        <f t="shared" si="24"/>
        <v>0</v>
      </c>
      <c r="CU37" s="53">
        <f t="shared" si="24"/>
        <v>0</v>
      </c>
      <c r="CV37" s="53">
        <f t="shared" si="24"/>
        <v>0</v>
      </c>
      <c r="CW37" s="53">
        <f t="shared" si="24"/>
        <v>0</v>
      </c>
      <c r="CX37" s="53">
        <f>SUM(CX35:CX36)</f>
        <v>0</v>
      </c>
      <c r="CY37" s="54">
        <f t="shared" si="24"/>
        <v>0</v>
      </c>
      <c r="CZ37" s="78">
        <f t="shared" si="24"/>
        <v>0</v>
      </c>
      <c r="DA37" s="79">
        <f t="shared" si="20"/>
      </c>
    </row>
    <row r="38" spans="1:105" ht="8.25" customHeight="1">
      <c r="A38" s="32"/>
      <c r="AB38" s="65">
        <f t="shared" si="17"/>
      </c>
      <c r="BC38" s="65">
        <f t="shared" si="18"/>
      </c>
      <c r="CA38" s="65">
        <f t="shared" si="19"/>
      </c>
      <c r="DA38" s="65">
        <f t="shared" si="20"/>
      </c>
    </row>
    <row r="39" spans="1:105" ht="31.5" customHeight="1">
      <c r="A39" s="32"/>
      <c r="B39" s="14" t="s">
        <v>48</v>
      </c>
      <c r="C39" s="1"/>
      <c r="D39" s="39"/>
      <c r="E39" s="39"/>
      <c r="F39" s="39"/>
      <c r="G39" s="39"/>
      <c r="H39" s="39"/>
      <c r="I39" s="39"/>
      <c r="J39" s="39"/>
      <c r="K39" s="39"/>
      <c r="L39" s="39"/>
      <c r="M39" s="39"/>
      <c r="N39" s="39"/>
      <c r="O39" s="34"/>
      <c r="P39" s="34"/>
      <c r="Q39" s="39"/>
      <c r="R39" s="39"/>
      <c r="S39" s="39"/>
      <c r="T39" s="34"/>
      <c r="U39" s="39"/>
      <c r="V39" s="39"/>
      <c r="W39" s="39"/>
      <c r="X39" s="39"/>
      <c r="Y39" s="39"/>
      <c r="Z39" s="34"/>
      <c r="AA39" s="34"/>
      <c r="AB39" s="69">
        <f t="shared" si="17"/>
      </c>
      <c r="AC39" s="35"/>
      <c r="AD39" s="39"/>
      <c r="AE39" s="39"/>
      <c r="AF39" s="39"/>
      <c r="AG39" s="39"/>
      <c r="AH39" s="39"/>
      <c r="AI39" s="34"/>
      <c r="AJ39" s="39"/>
      <c r="AK39" s="39"/>
      <c r="AL39" s="39"/>
      <c r="AM39" s="39"/>
      <c r="AN39" s="39"/>
      <c r="AO39" s="34"/>
      <c r="AP39" s="39"/>
      <c r="AQ39" s="39"/>
      <c r="AR39" s="39"/>
      <c r="AS39" s="39"/>
      <c r="AT39" s="39"/>
      <c r="AU39" s="34"/>
      <c r="AV39" s="39"/>
      <c r="AW39" s="39"/>
      <c r="AX39" s="39"/>
      <c r="AY39" s="39"/>
      <c r="AZ39" s="39"/>
      <c r="BA39" s="34"/>
      <c r="BB39" s="34"/>
      <c r="BC39" s="69">
        <f t="shared" si="18"/>
      </c>
      <c r="BD39" s="35"/>
      <c r="BE39" s="39"/>
      <c r="BF39" s="39"/>
      <c r="BG39" s="39"/>
      <c r="BH39" s="39"/>
      <c r="BI39" s="39"/>
      <c r="BJ39" s="34"/>
      <c r="BK39" s="39"/>
      <c r="BL39" s="39"/>
      <c r="BM39" s="34"/>
      <c r="BN39" s="39"/>
      <c r="BO39" s="39"/>
      <c r="BP39" s="39"/>
      <c r="BQ39" s="39"/>
      <c r="BR39" s="39"/>
      <c r="BS39" s="34"/>
      <c r="BT39" s="39"/>
      <c r="BU39" s="39"/>
      <c r="BV39" s="39"/>
      <c r="BW39" s="39"/>
      <c r="BX39" s="39"/>
      <c r="BY39" s="34"/>
      <c r="BZ39" s="34"/>
      <c r="CA39" s="69">
        <f t="shared" si="19"/>
      </c>
      <c r="CB39" s="35"/>
      <c r="CC39" s="34"/>
      <c r="CD39" s="34"/>
      <c r="CE39" s="39"/>
      <c r="CF39" s="39"/>
      <c r="CG39" s="34"/>
      <c r="CH39" s="39"/>
      <c r="CI39" s="39"/>
      <c r="CJ39" s="39"/>
      <c r="CK39" s="39"/>
      <c r="CL39" s="39"/>
      <c r="CM39" s="39"/>
      <c r="CN39" s="39"/>
      <c r="CO39" s="39"/>
      <c r="CP39" s="39"/>
      <c r="CQ39" s="39"/>
      <c r="CR39" s="39"/>
      <c r="CS39" s="39"/>
      <c r="CT39" s="39"/>
      <c r="CU39" s="39"/>
      <c r="CV39" s="39"/>
      <c r="CW39" s="39"/>
      <c r="CX39" s="39"/>
      <c r="CY39" s="34"/>
      <c r="CZ39" s="34"/>
      <c r="DA39" s="69">
        <f t="shared" si="20"/>
      </c>
    </row>
    <row r="40" spans="1:105" ht="15.75" customHeight="1">
      <c r="A40" s="42">
        <v>3</v>
      </c>
      <c r="B40" s="15" t="s">
        <v>50</v>
      </c>
      <c r="C40" s="1"/>
      <c r="D40" s="41"/>
      <c r="E40" s="41"/>
      <c r="F40" s="41"/>
      <c r="G40" s="41"/>
      <c r="H40" s="41"/>
      <c r="I40" s="41"/>
      <c r="J40" s="41"/>
      <c r="K40" s="41"/>
      <c r="L40" s="41"/>
      <c r="M40" s="41"/>
      <c r="N40" s="41"/>
      <c r="O40" s="36">
        <f>SUM(D40:N40)</f>
        <v>0</v>
      </c>
      <c r="P40" s="36"/>
      <c r="Q40" s="41"/>
      <c r="R40" s="41">
        <v>0</v>
      </c>
      <c r="S40" s="41"/>
      <c r="T40" s="36">
        <f>SUM(Q40:S40)</f>
        <v>0</v>
      </c>
      <c r="U40" s="41"/>
      <c r="V40" s="41"/>
      <c r="W40" s="41"/>
      <c r="X40" s="41"/>
      <c r="Y40" s="41"/>
      <c r="Z40" s="36">
        <f>SUM(U40:Y40)</f>
        <v>0</v>
      </c>
      <c r="AA40" s="36">
        <f>SUM(O40,P40,T40,Z40)</f>
        <v>0</v>
      </c>
      <c r="AB40" s="67">
        <f t="shared" si="17"/>
      </c>
      <c r="AC40" s="35"/>
      <c r="AD40" s="41"/>
      <c r="AE40" s="41"/>
      <c r="AF40" s="41"/>
      <c r="AG40" s="41"/>
      <c r="AH40" s="41">
        <v>105</v>
      </c>
      <c r="AI40" s="36">
        <f>SUM(AD40:AH40)</f>
        <v>105</v>
      </c>
      <c r="AJ40" s="41"/>
      <c r="AK40" s="41"/>
      <c r="AL40" s="41"/>
      <c r="AM40" s="41"/>
      <c r="AN40" s="41"/>
      <c r="AO40" s="36">
        <f>SUM(AJ40:AN40)</f>
        <v>0</v>
      </c>
      <c r="AP40" s="41"/>
      <c r="AQ40" s="41"/>
      <c r="AR40" s="41"/>
      <c r="AS40" s="41"/>
      <c r="AT40" s="41"/>
      <c r="AU40" s="36">
        <f>SUM(AP40:AT40)</f>
        <v>0</v>
      </c>
      <c r="AV40" s="41"/>
      <c r="AW40" s="41"/>
      <c r="AX40" s="41"/>
      <c r="AY40" s="41"/>
      <c r="AZ40" s="41"/>
      <c r="BA40" s="36">
        <f>SUM(AV40:AZ40)</f>
        <v>0</v>
      </c>
      <c r="BB40" s="36">
        <f>SUM(AI40,AO40,AU40,BA40)</f>
        <v>105</v>
      </c>
      <c r="BC40" s="67">
        <f t="shared" si="18"/>
        <v>0.6373788069725599</v>
      </c>
      <c r="BD40" s="35"/>
      <c r="BE40" s="41">
        <v>51.6</v>
      </c>
      <c r="BF40" s="41">
        <v>40</v>
      </c>
      <c r="BG40" s="41">
        <v>44.6</v>
      </c>
      <c r="BH40" s="41"/>
      <c r="BI40" s="41"/>
      <c r="BJ40" s="36">
        <f>SUM(BE40:BI40)</f>
        <v>136.2</v>
      </c>
      <c r="BK40" s="41"/>
      <c r="BL40" s="41"/>
      <c r="BM40" s="36">
        <f>SUM(BK40:BL40)</f>
        <v>0</v>
      </c>
      <c r="BN40" s="41">
        <v>0</v>
      </c>
      <c r="BO40" s="41"/>
      <c r="BP40" s="41"/>
      <c r="BQ40" s="41">
        <v>0</v>
      </c>
      <c r="BR40" s="41">
        <v>0</v>
      </c>
      <c r="BS40" s="36">
        <f>SUM(BN40:BR40)</f>
        <v>0</v>
      </c>
      <c r="BT40" s="41"/>
      <c r="BU40" s="41"/>
      <c r="BV40" s="41"/>
      <c r="BW40" s="41"/>
      <c r="BX40" s="41"/>
      <c r="BY40" s="36">
        <f>SUM(BT40:BX40)</f>
        <v>0</v>
      </c>
      <c r="BZ40" s="36">
        <f>SUM(BJ40,BM40,BS40,BY40)</f>
        <v>136.2</v>
      </c>
      <c r="CA40" s="67">
        <f t="shared" si="19"/>
        <v>0.5167526696180765</v>
      </c>
      <c r="CB40" s="35"/>
      <c r="CC40" s="36"/>
      <c r="CD40" s="36"/>
      <c r="CE40" s="41"/>
      <c r="CF40" s="41"/>
      <c r="CG40" s="36">
        <f>SUM(CE40:CF40)</f>
        <v>0</v>
      </c>
      <c r="CH40" s="41"/>
      <c r="CI40" s="41"/>
      <c r="CJ40" s="41"/>
      <c r="CK40" s="41"/>
      <c r="CL40" s="41"/>
      <c r="CM40" s="41"/>
      <c r="CN40" s="41"/>
      <c r="CO40" s="41"/>
      <c r="CP40" s="41"/>
      <c r="CQ40" s="41"/>
      <c r="CR40" s="41"/>
      <c r="CS40" s="41"/>
      <c r="CT40" s="41"/>
      <c r="CU40" s="41"/>
      <c r="CV40" s="41"/>
      <c r="CW40" s="41"/>
      <c r="CX40" s="41"/>
      <c r="CY40" s="36">
        <f>SUM(CH40:CX40)</f>
        <v>0</v>
      </c>
      <c r="CZ40" s="36">
        <f>SUM(CC40,CD40,CG40,CY40)</f>
        <v>0</v>
      </c>
      <c r="DA40" s="67">
        <f t="shared" si="20"/>
      </c>
    </row>
    <row r="41" spans="1:105" ht="19.5" customHeight="1">
      <c r="A41" s="32"/>
      <c r="B41" s="62" t="s">
        <v>52</v>
      </c>
      <c r="C41" s="1"/>
      <c r="D41" s="55">
        <f aca="true" t="shared" si="25" ref="D41:AA41">SUM(D40:D40)</f>
        <v>0</v>
      </c>
      <c r="E41" s="55">
        <f t="shared" si="25"/>
        <v>0</v>
      </c>
      <c r="F41" s="55">
        <f t="shared" si="25"/>
        <v>0</v>
      </c>
      <c r="G41" s="55">
        <f t="shared" si="25"/>
        <v>0</v>
      </c>
      <c r="H41" s="55">
        <f t="shared" si="25"/>
        <v>0</v>
      </c>
      <c r="I41" s="55">
        <f t="shared" si="25"/>
        <v>0</v>
      </c>
      <c r="J41" s="55">
        <f t="shared" si="25"/>
        <v>0</v>
      </c>
      <c r="K41" s="55">
        <f t="shared" si="25"/>
        <v>0</v>
      </c>
      <c r="L41" s="55">
        <f t="shared" si="25"/>
        <v>0</v>
      </c>
      <c r="M41" s="55">
        <f t="shared" si="25"/>
        <v>0</v>
      </c>
      <c r="N41" s="55">
        <f t="shared" si="25"/>
        <v>0</v>
      </c>
      <c r="O41" s="56">
        <f t="shared" si="25"/>
        <v>0</v>
      </c>
      <c r="P41" s="56">
        <f t="shared" si="25"/>
        <v>0</v>
      </c>
      <c r="Q41" s="55">
        <f t="shared" si="25"/>
        <v>0</v>
      </c>
      <c r="R41" s="55">
        <f t="shared" si="25"/>
        <v>0</v>
      </c>
      <c r="S41" s="55">
        <f t="shared" si="25"/>
        <v>0</v>
      </c>
      <c r="T41" s="56">
        <f t="shared" si="25"/>
        <v>0</v>
      </c>
      <c r="U41" s="55">
        <f t="shared" si="25"/>
        <v>0</v>
      </c>
      <c r="V41" s="55">
        <f t="shared" si="25"/>
        <v>0</v>
      </c>
      <c r="W41" s="55">
        <f t="shared" si="25"/>
        <v>0</v>
      </c>
      <c r="X41" s="55">
        <f t="shared" si="25"/>
        <v>0</v>
      </c>
      <c r="Y41" s="55">
        <f t="shared" si="25"/>
        <v>0</v>
      </c>
      <c r="Z41" s="56">
        <f t="shared" si="25"/>
        <v>0</v>
      </c>
      <c r="AA41" s="56">
        <f t="shared" si="25"/>
        <v>0</v>
      </c>
      <c r="AB41" s="70">
        <f t="shared" si="17"/>
      </c>
      <c r="AC41" s="35"/>
      <c r="AD41" s="55">
        <f aca="true" t="shared" si="26" ref="AD41:BB41">SUM(AD40:AD40)</f>
        <v>0</v>
      </c>
      <c r="AE41" s="55">
        <f t="shared" si="26"/>
        <v>0</v>
      </c>
      <c r="AF41" s="55">
        <f t="shared" si="26"/>
        <v>0</v>
      </c>
      <c r="AG41" s="55">
        <f t="shared" si="26"/>
        <v>0</v>
      </c>
      <c r="AH41" s="55">
        <f t="shared" si="26"/>
        <v>105</v>
      </c>
      <c r="AI41" s="56">
        <f t="shared" si="26"/>
        <v>105</v>
      </c>
      <c r="AJ41" s="55">
        <f t="shared" si="26"/>
        <v>0</v>
      </c>
      <c r="AK41" s="55">
        <f t="shared" si="26"/>
        <v>0</v>
      </c>
      <c r="AL41" s="55">
        <f t="shared" si="26"/>
        <v>0</v>
      </c>
      <c r="AM41" s="55">
        <f t="shared" si="26"/>
        <v>0</v>
      </c>
      <c r="AN41" s="55">
        <f t="shared" si="26"/>
        <v>0</v>
      </c>
      <c r="AO41" s="56">
        <f t="shared" si="26"/>
        <v>0</v>
      </c>
      <c r="AP41" s="55">
        <f t="shared" si="26"/>
        <v>0</v>
      </c>
      <c r="AQ41" s="55">
        <f t="shared" si="26"/>
        <v>0</v>
      </c>
      <c r="AR41" s="55">
        <f t="shared" si="26"/>
        <v>0</v>
      </c>
      <c r="AS41" s="55">
        <f t="shared" si="26"/>
        <v>0</v>
      </c>
      <c r="AT41" s="55">
        <f t="shared" si="26"/>
        <v>0</v>
      </c>
      <c r="AU41" s="56">
        <f t="shared" si="26"/>
        <v>0</v>
      </c>
      <c r="AV41" s="55">
        <f t="shared" si="26"/>
        <v>0</v>
      </c>
      <c r="AW41" s="55">
        <f t="shared" si="26"/>
        <v>0</v>
      </c>
      <c r="AX41" s="55">
        <f t="shared" si="26"/>
        <v>0</v>
      </c>
      <c r="AY41" s="55">
        <f t="shared" si="26"/>
        <v>0</v>
      </c>
      <c r="AZ41" s="55">
        <f t="shared" si="26"/>
        <v>0</v>
      </c>
      <c r="BA41" s="56">
        <f t="shared" si="26"/>
        <v>0</v>
      </c>
      <c r="BB41" s="56">
        <f t="shared" si="26"/>
        <v>105</v>
      </c>
      <c r="BC41" s="70">
        <f t="shared" si="18"/>
        <v>0.6373788069725599</v>
      </c>
      <c r="BD41" s="35"/>
      <c r="BE41" s="55">
        <f aca="true" t="shared" si="27" ref="BE41:BZ41">SUM(BE40:BE40)</f>
        <v>51.6</v>
      </c>
      <c r="BF41" s="55">
        <f t="shared" si="27"/>
        <v>40</v>
      </c>
      <c r="BG41" s="55">
        <f t="shared" si="27"/>
        <v>44.6</v>
      </c>
      <c r="BH41" s="55">
        <f t="shared" si="27"/>
        <v>0</v>
      </c>
      <c r="BI41" s="55">
        <f t="shared" si="27"/>
        <v>0</v>
      </c>
      <c r="BJ41" s="56">
        <f t="shared" si="27"/>
        <v>136.2</v>
      </c>
      <c r="BK41" s="55">
        <f t="shared" si="27"/>
        <v>0</v>
      </c>
      <c r="BL41" s="55">
        <f t="shared" si="27"/>
        <v>0</v>
      </c>
      <c r="BM41" s="56">
        <f t="shared" si="27"/>
        <v>0</v>
      </c>
      <c r="BN41" s="55">
        <f t="shared" si="27"/>
        <v>0</v>
      </c>
      <c r="BO41" s="55">
        <f t="shared" si="27"/>
        <v>0</v>
      </c>
      <c r="BP41" s="55">
        <f t="shared" si="27"/>
        <v>0</v>
      </c>
      <c r="BQ41" s="55">
        <f t="shared" si="27"/>
        <v>0</v>
      </c>
      <c r="BR41" s="55">
        <f t="shared" si="27"/>
        <v>0</v>
      </c>
      <c r="BS41" s="56">
        <f t="shared" si="27"/>
        <v>0</v>
      </c>
      <c r="BT41" s="55">
        <f t="shared" si="27"/>
        <v>0</v>
      </c>
      <c r="BU41" s="55">
        <f t="shared" si="27"/>
        <v>0</v>
      </c>
      <c r="BV41" s="55">
        <f t="shared" si="27"/>
        <v>0</v>
      </c>
      <c r="BW41" s="55">
        <f t="shared" si="27"/>
        <v>0</v>
      </c>
      <c r="BX41" s="55">
        <f t="shared" si="27"/>
        <v>0</v>
      </c>
      <c r="BY41" s="56">
        <f t="shared" si="27"/>
        <v>0</v>
      </c>
      <c r="BZ41" s="56">
        <f t="shared" si="27"/>
        <v>136.2</v>
      </c>
      <c r="CA41" s="70">
        <f t="shared" si="19"/>
        <v>0.5167526696180765</v>
      </c>
      <c r="CB41" s="35"/>
      <c r="CC41" s="56">
        <f aca="true" t="shared" si="28" ref="CC41:CZ41">SUM(CC40:CC40)</f>
        <v>0</v>
      </c>
      <c r="CD41" s="56">
        <f t="shared" si="28"/>
        <v>0</v>
      </c>
      <c r="CE41" s="55">
        <f t="shared" si="28"/>
        <v>0</v>
      </c>
      <c r="CF41" s="55">
        <f t="shared" si="28"/>
        <v>0</v>
      </c>
      <c r="CG41" s="56">
        <f t="shared" si="28"/>
        <v>0</v>
      </c>
      <c r="CH41" s="55">
        <f t="shared" si="28"/>
        <v>0</v>
      </c>
      <c r="CI41" s="55">
        <f t="shared" si="28"/>
        <v>0</v>
      </c>
      <c r="CJ41" s="55">
        <f t="shared" si="28"/>
        <v>0</v>
      </c>
      <c r="CK41" s="55">
        <f t="shared" si="28"/>
        <v>0</v>
      </c>
      <c r="CL41" s="55">
        <f t="shared" si="28"/>
        <v>0</v>
      </c>
      <c r="CM41" s="55">
        <f t="shared" si="28"/>
        <v>0</v>
      </c>
      <c r="CN41" s="55">
        <f t="shared" si="28"/>
        <v>0</v>
      </c>
      <c r="CO41" s="55">
        <f t="shared" si="28"/>
        <v>0</v>
      </c>
      <c r="CP41" s="55">
        <f t="shared" si="28"/>
        <v>0</v>
      </c>
      <c r="CQ41" s="55">
        <f t="shared" si="28"/>
        <v>0</v>
      </c>
      <c r="CR41" s="55">
        <f t="shared" si="28"/>
        <v>0</v>
      </c>
      <c r="CS41" s="55">
        <f t="shared" si="28"/>
        <v>0</v>
      </c>
      <c r="CT41" s="55">
        <f t="shared" si="28"/>
        <v>0</v>
      </c>
      <c r="CU41" s="55">
        <f t="shared" si="28"/>
        <v>0</v>
      </c>
      <c r="CV41" s="55">
        <f t="shared" si="28"/>
        <v>0</v>
      </c>
      <c r="CW41" s="55">
        <f t="shared" si="28"/>
        <v>0</v>
      </c>
      <c r="CX41" s="55">
        <f>SUM(CX40:CX40)</f>
        <v>0</v>
      </c>
      <c r="CY41" s="56">
        <f t="shared" si="28"/>
        <v>0</v>
      </c>
      <c r="CZ41" s="56">
        <f t="shared" si="28"/>
        <v>0</v>
      </c>
      <c r="DA41" s="70">
        <f t="shared" si="20"/>
      </c>
    </row>
    <row r="42" spans="1:105" ht="35.25" customHeight="1">
      <c r="A42" s="42"/>
      <c r="B42" s="61" t="s">
        <v>67</v>
      </c>
      <c r="C42" s="1"/>
      <c r="D42" s="53">
        <f>D41</f>
        <v>0</v>
      </c>
      <c r="E42" s="53">
        <f aca="true" t="shared" si="29" ref="E42:AA42">E41</f>
        <v>0</v>
      </c>
      <c r="F42" s="53">
        <f t="shared" si="29"/>
        <v>0</v>
      </c>
      <c r="G42" s="53">
        <f t="shared" si="29"/>
        <v>0</v>
      </c>
      <c r="H42" s="53">
        <f t="shared" si="29"/>
        <v>0</v>
      </c>
      <c r="I42" s="53">
        <f t="shared" si="29"/>
        <v>0</v>
      </c>
      <c r="J42" s="53">
        <f t="shared" si="29"/>
        <v>0</v>
      </c>
      <c r="K42" s="53">
        <f t="shared" si="29"/>
        <v>0</v>
      </c>
      <c r="L42" s="53">
        <f t="shared" si="29"/>
        <v>0</v>
      </c>
      <c r="M42" s="53">
        <f t="shared" si="29"/>
        <v>0</v>
      </c>
      <c r="N42" s="53">
        <f t="shared" si="29"/>
        <v>0</v>
      </c>
      <c r="O42" s="54">
        <f t="shared" si="29"/>
        <v>0</v>
      </c>
      <c r="P42" s="54">
        <f t="shared" si="29"/>
        <v>0</v>
      </c>
      <c r="Q42" s="53">
        <f t="shared" si="29"/>
        <v>0</v>
      </c>
      <c r="R42" s="53">
        <f t="shared" si="29"/>
        <v>0</v>
      </c>
      <c r="S42" s="53">
        <f t="shared" si="29"/>
        <v>0</v>
      </c>
      <c r="T42" s="54">
        <f t="shared" si="29"/>
        <v>0</v>
      </c>
      <c r="U42" s="53">
        <f t="shared" si="29"/>
        <v>0</v>
      </c>
      <c r="V42" s="53">
        <f t="shared" si="29"/>
        <v>0</v>
      </c>
      <c r="W42" s="53">
        <f t="shared" si="29"/>
        <v>0</v>
      </c>
      <c r="X42" s="53">
        <f t="shared" si="29"/>
        <v>0</v>
      </c>
      <c r="Y42" s="53">
        <f t="shared" si="29"/>
        <v>0</v>
      </c>
      <c r="Z42" s="54">
        <f t="shared" si="29"/>
        <v>0</v>
      </c>
      <c r="AA42" s="80">
        <f t="shared" si="29"/>
        <v>0</v>
      </c>
      <c r="AB42" s="81">
        <f t="shared" si="17"/>
      </c>
      <c r="AC42" s="35"/>
      <c r="AD42" s="53">
        <f aca="true" t="shared" si="30" ref="AD42:BB42">AD41</f>
        <v>0</v>
      </c>
      <c r="AE42" s="53">
        <f t="shared" si="30"/>
        <v>0</v>
      </c>
      <c r="AF42" s="53">
        <f t="shared" si="30"/>
        <v>0</v>
      </c>
      <c r="AG42" s="53">
        <f t="shared" si="30"/>
        <v>0</v>
      </c>
      <c r="AH42" s="53">
        <f t="shared" si="30"/>
        <v>105</v>
      </c>
      <c r="AI42" s="54">
        <f t="shared" si="30"/>
        <v>105</v>
      </c>
      <c r="AJ42" s="53">
        <f t="shared" si="30"/>
        <v>0</v>
      </c>
      <c r="AK42" s="53">
        <f t="shared" si="30"/>
        <v>0</v>
      </c>
      <c r="AL42" s="53">
        <f t="shared" si="30"/>
        <v>0</v>
      </c>
      <c r="AM42" s="53">
        <f t="shared" si="30"/>
        <v>0</v>
      </c>
      <c r="AN42" s="53">
        <f t="shared" si="30"/>
        <v>0</v>
      </c>
      <c r="AO42" s="54">
        <f t="shared" si="30"/>
        <v>0</v>
      </c>
      <c r="AP42" s="53">
        <f t="shared" si="30"/>
        <v>0</v>
      </c>
      <c r="AQ42" s="53">
        <f t="shared" si="30"/>
        <v>0</v>
      </c>
      <c r="AR42" s="53">
        <f t="shared" si="30"/>
        <v>0</v>
      </c>
      <c r="AS42" s="53">
        <f t="shared" si="30"/>
        <v>0</v>
      </c>
      <c r="AT42" s="53">
        <f t="shared" si="30"/>
        <v>0</v>
      </c>
      <c r="AU42" s="54">
        <f t="shared" si="30"/>
        <v>0</v>
      </c>
      <c r="AV42" s="53">
        <f t="shared" si="30"/>
        <v>0</v>
      </c>
      <c r="AW42" s="53">
        <f t="shared" si="30"/>
        <v>0</v>
      </c>
      <c r="AX42" s="53">
        <f t="shared" si="30"/>
        <v>0</v>
      </c>
      <c r="AY42" s="53">
        <f t="shared" si="30"/>
        <v>0</v>
      </c>
      <c r="AZ42" s="53">
        <f t="shared" si="30"/>
        <v>0</v>
      </c>
      <c r="BA42" s="54">
        <f t="shared" si="30"/>
        <v>0</v>
      </c>
      <c r="BB42" s="80">
        <f t="shared" si="30"/>
        <v>105</v>
      </c>
      <c r="BC42" s="81">
        <f t="shared" si="18"/>
        <v>0.6373788069725599</v>
      </c>
      <c r="BD42" s="35"/>
      <c r="BE42" s="53">
        <f aca="true" t="shared" si="31" ref="BE42:BZ42">BE41</f>
        <v>51.6</v>
      </c>
      <c r="BF42" s="53">
        <f t="shared" si="31"/>
        <v>40</v>
      </c>
      <c r="BG42" s="53">
        <f t="shared" si="31"/>
        <v>44.6</v>
      </c>
      <c r="BH42" s="53">
        <f t="shared" si="31"/>
        <v>0</v>
      </c>
      <c r="BI42" s="53">
        <f t="shared" si="31"/>
        <v>0</v>
      </c>
      <c r="BJ42" s="54">
        <f t="shared" si="31"/>
        <v>136.2</v>
      </c>
      <c r="BK42" s="53">
        <f t="shared" si="31"/>
        <v>0</v>
      </c>
      <c r="BL42" s="53">
        <f t="shared" si="31"/>
        <v>0</v>
      </c>
      <c r="BM42" s="54">
        <f t="shared" si="31"/>
        <v>0</v>
      </c>
      <c r="BN42" s="53">
        <f t="shared" si="31"/>
        <v>0</v>
      </c>
      <c r="BO42" s="53">
        <f t="shared" si="31"/>
        <v>0</v>
      </c>
      <c r="BP42" s="53">
        <f t="shared" si="31"/>
        <v>0</v>
      </c>
      <c r="BQ42" s="53">
        <f t="shared" si="31"/>
        <v>0</v>
      </c>
      <c r="BR42" s="53">
        <f t="shared" si="31"/>
        <v>0</v>
      </c>
      <c r="BS42" s="54">
        <f t="shared" si="31"/>
        <v>0</v>
      </c>
      <c r="BT42" s="53">
        <f t="shared" si="31"/>
        <v>0</v>
      </c>
      <c r="BU42" s="53">
        <f t="shared" si="31"/>
        <v>0</v>
      </c>
      <c r="BV42" s="53">
        <f t="shared" si="31"/>
        <v>0</v>
      </c>
      <c r="BW42" s="53">
        <f t="shared" si="31"/>
        <v>0</v>
      </c>
      <c r="BX42" s="53">
        <f t="shared" si="31"/>
        <v>0</v>
      </c>
      <c r="BY42" s="54">
        <f t="shared" si="31"/>
        <v>0</v>
      </c>
      <c r="BZ42" s="80">
        <f t="shared" si="31"/>
        <v>136.2</v>
      </c>
      <c r="CA42" s="81">
        <f t="shared" si="19"/>
        <v>0.5167526696180765</v>
      </c>
      <c r="CB42" s="35"/>
      <c r="CC42" s="54">
        <f aca="true" t="shared" si="32" ref="CC42:CZ42">CC41</f>
        <v>0</v>
      </c>
      <c r="CD42" s="54">
        <f t="shared" si="32"/>
        <v>0</v>
      </c>
      <c r="CE42" s="53">
        <f t="shared" si="32"/>
        <v>0</v>
      </c>
      <c r="CF42" s="53">
        <f t="shared" si="32"/>
        <v>0</v>
      </c>
      <c r="CG42" s="54">
        <f t="shared" si="32"/>
        <v>0</v>
      </c>
      <c r="CH42" s="53">
        <f t="shared" si="32"/>
        <v>0</v>
      </c>
      <c r="CI42" s="53">
        <f t="shared" si="32"/>
        <v>0</v>
      </c>
      <c r="CJ42" s="53">
        <f t="shared" si="32"/>
        <v>0</v>
      </c>
      <c r="CK42" s="53">
        <f t="shared" si="32"/>
        <v>0</v>
      </c>
      <c r="CL42" s="53">
        <f t="shared" si="32"/>
        <v>0</v>
      </c>
      <c r="CM42" s="53">
        <f t="shared" si="32"/>
        <v>0</v>
      </c>
      <c r="CN42" s="53">
        <f t="shared" si="32"/>
        <v>0</v>
      </c>
      <c r="CO42" s="53">
        <f t="shared" si="32"/>
        <v>0</v>
      </c>
      <c r="CP42" s="53">
        <f t="shared" si="32"/>
        <v>0</v>
      </c>
      <c r="CQ42" s="53">
        <f t="shared" si="32"/>
        <v>0</v>
      </c>
      <c r="CR42" s="53">
        <f t="shared" si="32"/>
        <v>0</v>
      </c>
      <c r="CS42" s="53">
        <f t="shared" si="32"/>
        <v>0</v>
      </c>
      <c r="CT42" s="53">
        <f t="shared" si="32"/>
        <v>0</v>
      </c>
      <c r="CU42" s="53">
        <f t="shared" si="32"/>
        <v>0</v>
      </c>
      <c r="CV42" s="53">
        <f t="shared" si="32"/>
        <v>0</v>
      </c>
      <c r="CW42" s="53">
        <f t="shared" si="32"/>
        <v>0</v>
      </c>
      <c r="CX42" s="53">
        <f>CX41</f>
        <v>0</v>
      </c>
      <c r="CY42" s="54">
        <f t="shared" si="32"/>
        <v>0</v>
      </c>
      <c r="CZ42" s="80">
        <f t="shared" si="32"/>
        <v>0</v>
      </c>
      <c r="DA42" s="81">
        <f t="shared" si="20"/>
      </c>
    </row>
    <row r="43" spans="1:105" ht="8.25" customHeight="1">
      <c r="A43" s="32"/>
      <c r="AB43" s="71">
        <f t="shared" si="17"/>
      </c>
      <c r="BC43" s="71">
        <f t="shared" si="18"/>
      </c>
      <c r="CA43" s="71">
        <f t="shared" si="19"/>
      </c>
      <c r="DA43" s="71">
        <f t="shared" si="20"/>
      </c>
    </row>
    <row r="44" spans="2:105" s="46" customFormat="1" ht="18" customHeight="1" thickBot="1">
      <c r="B44" s="60" t="s">
        <v>76</v>
      </c>
      <c r="C44" s="47"/>
      <c r="D44" s="57">
        <f aca="true" t="shared" si="33" ref="D44:AA44">SUM(D37,D42)</f>
        <v>0</v>
      </c>
      <c r="E44" s="57">
        <f t="shared" si="33"/>
        <v>0</v>
      </c>
      <c r="F44" s="57">
        <f t="shared" si="33"/>
        <v>0</v>
      </c>
      <c r="G44" s="57">
        <f t="shared" si="33"/>
        <v>0</v>
      </c>
      <c r="H44" s="57">
        <f t="shared" si="33"/>
        <v>0</v>
      </c>
      <c r="I44" s="57">
        <f t="shared" si="33"/>
        <v>0</v>
      </c>
      <c r="J44" s="57">
        <f t="shared" si="33"/>
        <v>0</v>
      </c>
      <c r="K44" s="57">
        <f t="shared" si="33"/>
        <v>0</v>
      </c>
      <c r="L44" s="57">
        <f t="shared" si="33"/>
        <v>0</v>
      </c>
      <c r="M44" s="57">
        <f t="shared" si="33"/>
        <v>0</v>
      </c>
      <c r="N44" s="57">
        <f t="shared" si="33"/>
        <v>0</v>
      </c>
      <c r="O44" s="58">
        <f t="shared" si="33"/>
        <v>0</v>
      </c>
      <c r="P44" s="58">
        <f t="shared" si="33"/>
        <v>0</v>
      </c>
      <c r="Q44" s="57">
        <f t="shared" si="33"/>
        <v>0</v>
      </c>
      <c r="R44" s="57">
        <f t="shared" si="33"/>
        <v>0</v>
      </c>
      <c r="S44" s="57">
        <f t="shared" si="33"/>
        <v>0</v>
      </c>
      <c r="T44" s="58">
        <f t="shared" si="33"/>
        <v>0</v>
      </c>
      <c r="U44" s="57">
        <f t="shared" si="33"/>
        <v>0</v>
      </c>
      <c r="V44" s="57">
        <f t="shared" si="33"/>
        <v>0</v>
      </c>
      <c r="W44" s="57">
        <f t="shared" si="33"/>
        <v>0</v>
      </c>
      <c r="X44" s="57">
        <f t="shared" si="33"/>
        <v>0</v>
      </c>
      <c r="Y44" s="57">
        <f t="shared" si="33"/>
        <v>0</v>
      </c>
      <c r="Z44" s="58">
        <f t="shared" si="33"/>
        <v>0</v>
      </c>
      <c r="AA44" s="82">
        <f t="shared" si="33"/>
        <v>0</v>
      </c>
      <c r="AB44" s="83">
        <f t="shared" si="17"/>
      </c>
      <c r="AC44" s="64"/>
      <c r="AD44" s="57">
        <f aca="true" t="shared" si="34" ref="AD44:BB44">SUM(AD37,AD42)</f>
        <v>0</v>
      </c>
      <c r="AE44" s="57">
        <f t="shared" si="34"/>
        <v>0</v>
      </c>
      <c r="AF44" s="57">
        <f t="shared" si="34"/>
        <v>0</v>
      </c>
      <c r="AG44" s="57">
        <f t="shared" si="34"/>
        <v>30.742</v>
      </c>
      <c r="AH44" s="57">
        <f t="shared" si="34"/>
        <v>133.9952</v>
      </c>
      <c r="AI44" s="58">
        <f t="shared" si="34"/>
        <v>164.7372</v>
      </c>
      <c r="AJ44" s="57">
        <f t="shared" si="34"/>
        <v>0</v>
      </c>
      <c r="AK44" s="57">
        <f t="shared" si="34"/>
        <v>0</v>
      </c>
      <c r="AL44" s="57">
        <f t="shared" si="34"/>
        <v>0</v>
      </c>
      <c r="AM44" s="57">
        <f t="shared" si="34"/>
        <v>0</v>
      </c>
      <c r="AN44" s="57">
        <f t="shared" si="34"/>
        <v>0</v>
      </c>
      <c r="AO44" s="58">
        <f t="shared" si="34"/>
        <v>0</v>
      </c>
      <c r="AP44" s="57">
        <f t="shared" si="34"/>
        <v>0</v>
      </c>
      <c r="AQ44" s="57">
        <f t="shared" si="34"/>
        <v>0</v>
      </c>
      <c r="AR44" s="57">
        <f t="shared" si="34"/>
        <v>0</v>
      </c>
      <c r="AS44" s="57">
        <f t="shared" si="34"/>
        <v>0</v>
      </c>
      <c r="AT44" s="57">
        <f t="shared" si="34"/>
        <v>0</v>
      </c>
      <c r="AU44" s="58">
        <f t="shared" si="34"/>
        <v>0</v>
      </c>
      <c r="AV44" s="57">
        <f t="shared" si="34"/>
        <v>0</v>
      </c>
      <c r="AW44" s="57">
        <f t="shared" si="34"/>
        <v>0</v>
      </c>
      <c r="AX44" s="57">
        <f t="shared" si="34"/>
        <v>0</v>
      </c>
      <c r="AY44" s="57">
        <f t="shared" si="34"/>
        <v>0</v>
      </c>
      <c r="AZ44" s="57">
        <f t="shared" si="34"/>
        <v>0</v>
      </c>
      <c r="BA44" s="58">
        <f t="shared" si="34"/>
        <v>0</v>
      </c>
      <c r="BB44" s="82">
        <f t="shared" si="34"/>
        <v>164.7372</v>
      </c>
      <c r="BC44" s="83">
        <f t="shared" si="18"/>
        <v>1</v>
      </c>
      <c r="BD44" s="64"/>
      <c r="BE44" s="57">
        <f aca="true" t="shared" si="35" ref="BE44:BZ44">SUM(BE37,BE42)</f>
        <v>93.17743</v>
      </c>
      <c r="BF44" s="57">
        <f t="shared" si="35"/>
        <v>73.64438685</v>
      </c>
      <c r="BG44" s="57">
        <f t="shared" si="35"/>
        <v>74.35001338000001</v>
      </c>
      <c r="BH44" s="57">
        <f t="shared" si="35"/>
        <v>22.3972</v>
      </c>
      <c r="BI44" s="57">
        <f t="shared" si="35"/>
        <v>0</v>
      </c>
      <c r="BJ44" s="58">
        <f t="shared" si="35"/>
        <v>263.56903022999995</v>
      </c>
      <c r="BK44" s="57">
        <f t="shared" si="35"/>
        <v>0</v>
      </c>
      <c r="BL44" s="57">
        <f t="shared" si="35"/>
        <v>0</v>
      </c>
      <c r="BM44" s="58">
        <f t="shared" si="35"/>
        <v>0</v>
      </c>
      <c r="BN44" s="57">
        <f t="shared" si="35"/>
        <v>0</v>
      </c>
      <c r="BO44" s="57">
        <f t="shared" si="35"/>
        <v>0</v>
      </c>
      <c r="BP44" s="57">
        <f t="shared" si="35"/>
        <v>0</v>
      </c>
      <c r="BQ44" s="57">
        <f t="shared" si="35"/>
        <v>0</v>
      </c>
      <c r="BR44" s="57">
        <f t="shared" si="35"/>
        <v>0</v>
      </c>
      <c r="BS44" s="58">
        <f t="shared" si="35"/>
        <v>0</v>
      </c>
      <c r="BT44" s="57">
        <f t="shared" si="35"/>
        <v>0</v>
      </c>
      <c r="BU44" s="57">
        <f t="shared" si="35"/>
        <v>0</v>
      </c>
      <c r="BV44" s="57">
        <f t="shared" si="35"/>
        <v>0</v>
      </c>
      <c r="BW44" s="57">
        <f t="shared" si="35"/>
        <v>0</v>
      </c>
      <c r="BX44" s="57">
        <f t="shared" si="35"/>
        <v>0</v>
      </c>
      <c r="BY44" s="58">
        <f t="shared" si="35"/>
        <v>0</v>
      </c>
      <c r="BZ44" s="82">
        <f t="shared" si="35"/>
        <v>263.56903022999995</v>
      </c>
      <c r="CA44" s="83">
        <f t="shared" si="19"/>
        <v>1</v>
      </c>
      <c r="CB44" s="64"/>
      <c r="CC44" s="58">
        <f aca="true" t="shared" si="36" ref="CC44:CZ44">SUM(CC37,CC42)</f>
        <v>0</v>
      </c>
      <c r="CD44" s="58">
        <f t="shared" si="36"/>
        <v>0</v>
      </c>
      <c r="CE44" s="57">
        <f t="shared" si="36"/>
        <v>0</v>
      </c>
      <c r="CF44" s="57">
        <f t="shared" si="36"/>
        <v>0</v>
      </c>
      <c r="CG44" s="58">
        <f t="shared" si="36"/>
        <v>0</v>
      </c>
      <c r="CH44" s="57">
        <f t="shared" si="36"/>
        <v>0</v>
      </c>
      <c r="CI44" s="57">
        <f t="shared" si="36"/>
        <v>0</v>
      </c>
      <c r="CJ44" s="57">
        <f t="shared" si="36"/>
        <v>0</v>
      </c>
      <c r="CK44" s="57">
        <f t="shared" si="36"/>
        <v>0</v>
      </c>
      <c r="CL44" s="57">
        <f t="shared" si="36"/>
        <v>0</v>
      </c>
      <c r="CM44" s="57">
        <f t="shared" si="36"/>
        <v>0</v>
      </c>
      <c r="CN44" s="57">
        <f t="shared" si="36"/>
        <v>0</v>
      </c>
      <c r="CO44" s="57">
        <f t="shared" si="36"/>
        <v>0</v>
      </c>
      <c r="CP44" s="57">
        <f t="shared" si="36"/>
        <v>0</v>
      </c>
      <c r="CQ44" s="57">
        <f t="shared" si="36"/>
        <v>0</v>
      </c>
      <c r="CR44" s="57">
        <f t="shared" si="36"/>
        <v>0</v>
      </c>
      <c r="CS44" s="57">
        <f t="shared" si="36"/>
        <v>0</v>
      </c>
      <c r="CT44" s="57">
        <f t="shared" si="36"/>
        <v>0</v>
      </c>
      <c r="CU44" s="57">
        <f t="shared" si="36"/>
        <v>0</v>
      </c>
      <c r="CV44" s="57">
        <f t="shared" si="36"/>
        <v>0</v>
      </c>
      <c r="CW44" s="57">
        <f t="shared" si="36"/>
        <v>0</v>
      </c>
      <c r="CX44" s="57">
        <f>SUM(CX37,CX42)</f>
        <v>0</v>
      </c>
      <c r="CY44" s="58">
        <f t="shared" si="36"/>
        <v>0</v>
      </c>
      <c r="CZ44" s="82">
        <f t="shared" si="36"/>
        <v>0</v>
      </c>
      <c r="DA44" s="83">
        <f t="shared" si="20"/>
      </c>
    </row>
    <row r="45" ht="15">
      <c r="A45" s="32"/>
    </row>
    <row r="46" spans="2:78" ht="15">
      <c r="B46" s="84" t="s">
        <v>77</v>
      </c>
      <c r="C46" s="1"/>
      <c r="D46" s="1"/>
      <c r="E46" s="1"/>
      <c r="F46" s="1"/>
      <c r="BZ46" s="88"/>
    </row>
    <row r="47" spans="2:6" ht="15" customHeight="1">
      <c r="B47" s="8" t="s">
        <v>108</v>
      </c>
      <c r="C47" s="1"/>
      <c r="D47" s="1"/>
      <c r="E47" s="1"/>
      <c r="F47" s="1"/>
    </row>
    <row r="48" spans="2:6" ht="15" customHeight="1">
      <c r="B48" s="8" t="s">
        <v>109</v>
      </c>
      <c r="C48" s="1"/>
      <c r="D48" s="1"/>
      <c r="E48" s="1"/>
      <c r="F48" s="1"/>
    </row>
    <row r="49" spans="2:6" ht="15" customHeight="1">
      <c r="B49" s="8" t="s">
        <v>110</v>
      </c>
      <c r="C49" s="1"/>
      <c r="D49" s="1"/>
      <c r="E49" s="1"/>
      <c r="F49" s="1"/>
    </row>
    <row r="50" spans="1:109" ht="21" customHeight="1">
      <c r="A50" s="32"/>
      <c r="B50" s="95" t="s">
        <v>82</v>
      </c>
      <c r="CA50" s="32"/>
      <c r="CF50" s="65"/>
      <c r="DA50" s="32"/>
      <c r="DE50" s="65"/>
    </row>
    <row r="51" spans="1:109" ht="19.5" customHeight="1">
      <c r="A51" s="32"/>
      <c r="B51" s="93" t="s">
        <v>111</v>
      </c>
      <c r="CA51" s="32"/>
      <c r="CF51" s="65"/>
      <c r="DA51" s="32"/>
      <c r="DE51" s="65"/>
    </row>
    <row r="52" spans="1:109" ht="14.25" customHeight="1">
      <c r="A52" s="32"/>
      <c r="B52" s="170" t="s">
        <v>176</v>
      </c>
      <c r="CA52" s="32"/>
      <c r="CF52" s="65"/>
      <c r="DA52" s="32"/>
      <c r="DE52" s="65"/>
    </row>
    <row r="53" spans="1:109" ht="14.25" customHeight="1">
      <c r="A53" s="32"/>
      <c r="B53" s="170" t="s">
        <v>177</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DA53" s="32"/>
      <c r="DE53" s="65"/>
    </row>
    <row r="54" ht="19.5" customHeight="1"/>
    <row r="70" ht="15">
      <c r="C70" s="11"/>
    </row>
    <row r="75" spans="2:105" s="1" customFormat="1" ht="20.25" customHeight="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65"/>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65"/>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65"/>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65"/>
    </row>
  </sheetData>
  <sheetProtection/>
  <mergeCells count="55">
    <mergeCell ref="B30:B33"/>
    <mergeCell ref="D30:CZ30"/>
    <mergeCell ref="D31:AA31"/>
    <mergeCell ref="AD31:BB31"/>
    <mergeCell ref="BE31:BZ31"/>
    <mergeCell ref="CC31:CZ31"/>
    <mergeCell ref="D32:O32"/>
    <mergeCell ref="Q32:T32"/>
    <mergeCell ref="U32:Z32"/>
    <mergeCell ref="AA32:AA33"/>
    <mergeCell ref="AB32:AB33"/>
    <mergeCell ref="AD32:AI32"/>
    <mergeCell ref="AJ32:AO32"/>
    <mergeCell ref="AP32:AU32"/>
    <mergeCell ref="AV32:BA32"/>
    <mergeCell ref="BB32:BB33"/>
    <mergeCell ref="DA32:DA33"/>
    <mergeCell ref="BC32:BC33"/>
    <mergeCell ref="BE32:BJ32"/>
    <mergeCell ref="BK32:BM32"/>
    <mergeCell ref="BN32:BS32"/>
    <mergeCell ref="BT32:BY32"/>
    <mergeCell ref="BZ32:BZ33"/>
    <mergeCell ref="CZ32:CZ33"/>
    <mergeCell ref="CH32:CY32"/>
    <mergeCell ref="CA32:CA33"/>
    <mergeCell ref="CE32:CG32"/>
    <mergeCell ref="B23:CZ23"/>
    <mergeCell ref="BC8:BC9"/>
    <mergeCell ref="BE8:BJ8"/>
    <mergeCell ref="BK8:BM8"/>
    <mergeCell ref="BN8:BS8"/>
    <mergeCell ref="BT8:BY8"/>
    <mergeCell ref="BZ8:BZ9"/>
    <mergeCell ref="AB8:AB9"/>
    <mergeCell ref="AD8:AI8"/>
    <mergeCell ref="AJ8:AO8"/>
    <mergeCell ref="AP8:AU8"/>
    <mergeCell ref="AV8:BA8"/>
    <mergeCell ref="BB8:BB9"/>
    <mergeCell ref="B6:B9"/>
    <mergeCell ref="D6:CZ6"/>
    <mergeCell ref="D7:AB7"/>
    <mergeCell ref="AD7:BC7"/>
    <mergeCell ref="BE7:CA7"/>
    <mergeCell ref="CC7:DA7"/>
    <mergeCell ref="D8:O8"/>
    <mergeCell ref="Q8:T8"/>
    <mergeCell ref="U8:Z8"/>
    <mergeCell ref="AA8:AA9"/>
    <mergeCell ref="CA8:CA9"/>
    <mergeCell ref="CE8:CG8"/>
    <mergeCell ref="CH8:CY8"/>
    <mergeCell ref="CZ8:CZ9"/>
    <mergeCell ref="DA8:DA9"/>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CY17:DA17 CY41:DA41 O41:CT41 O17:CT17" 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2:Q27"/>
  <sheetViews>
    <sheetView showGridLines="0" zoomScale="90" zoomScaleNormal="90" zoomScalePageLayoutView="0" workbookViewId="0" topLeftCell="A1">
      <selection activeCell="A1" sqref="A1"/>
    </sheetView>
  </sheetViews>
  <sheetFormatPr defaultColWidth="9.140625" defaultRowHeight="15"/>
  <cols>
    <col min="1" max="1" width="1.421875" style="32" customWidth="1"/>
    <col min="2" max="2" width="39.8515625" style="32" customWidth="1"/>
    <col min="3" max="3" width="2.7109375" style="32" customWidth="1"/>
    <col min="4" max="6" width="10.00390625" style="32" customWidth="1"/>
    <col min="7" max="7" width="2.7109375" style="32" customWidth="1"/>
    <col min="8" max="8" width="2.7109375" style="126" customWidth="1"/>
    <col min="9" max="11" width="10.00390625" style="32" customWidth="1"/>
    <col min="12" max="13" width="2.7109375" style="32" customWidth="1"/>
    <col min="14" max="16" width="10.00390625" style="32" customWidth="1"/>
    <col min="17" max="16384" width="9.140625" style="32" customWidth="1"/>
  </cols>
  <sheetData>
    <row r="1" ht="54.75" customHeight="1"/>
    <row r="2" ht="29.25" customHeight="1">
      <c r="B2" s="162" t="s">
        <v>130</v>
      </c>
    </row>
    <row r="3" spans="2:13" ht="18.75">
      <c r="B3" s="125" t="s">
        <v>165</v>
      </c>
      <c r="M3" s="126"/>
    </row>
    <row r="4" spans="2:16" ht="18.75" customHeight="1">
      <c r="B4" s="163" t="s">
        <v>150</v>
      </c>
      <c r="D4" s="216" t="s">
        <v>6</v>
      </c>
      <c r="E4" s="217"/>
      <c r="F4" s="218"/>
      <c r="H4" s="127"/>
      <c r="I4" s="216" t="s">
        <v>131</v>
      </c>
      <c r="J4" s="217"/>
      <c r="K4" s="218"/>
      <c r="M4" s="127"/>
      <c r="N4" s="216" t="s">
        <v>132</v>
      </c>
      <c r="O4" s="217"/>
      <c r="P4" s="218"/>
    </row>
    <row r="5" spans="2:14" ht="6" customHeight="1">
      <c r="B5" s="128"/>
      <c r="C5" s="129"/>
      <c r="H5" s="127"/>
      <c r="I5" s="130"/>
      <c r="M5" s="127"/>
      <c r="N5" s="130"/>
    </row>
    <row r="6" spans="2:16" ht="63.75" customHeight="1">
      <c r="B6" s="131" t="s">
        <v>133</v>
      </c>
      <c r="C6" s="37"/>
      <c r="D6" s="132" t="s">
        <v>134</v>
      </c>
      <c r="E6" s="152" t="s">
        <v>179</v>
      </c>
      <c r="F6" s="152" t="s">
        <v>146</v>
      </c>
      <c r="G6" s="133"/>
      <c r="H6" s="134"/>
      <c r="I6" s="132" t="s">
        <v>135</v>
      </c>
      <c r="J6" s="152" t="s">
        <v>179</v>
      </c>
      <c r="K6" s="152" t="s">
        <v>146</v>
      </c>
      <c r="L6" s="37"/>
      <c r="M6" s="134"/>
      <c r="N6" s="132" t="s">
        <v>135</v>
      </c>
      <c r="O6" s="152" t="s">
        <v>179</v>
      </c>
      <c r="P6" s="152" t="s">
        <v>146</v>
      </c>
    </row>
    <row r="7" spans="2:17" ht="15">
      <c r="B7" s="37" t="s">
        <v>136</v>
      </c>
      <c r="C7" s="37"/>
      <c r="D7" s="135">
        <v>6893.31943815048</v>
      </c>
      <c r="E7" s="153">
        <f>SUM('Contributions &amp; Proceeds - USD'!BK142,'Contributions &amp; Proceeds - USD'!BR142)</f>
        <v>7238.339602297964</v>
      </c>
      <c r="F7" s="135">
        <f>E7-D7</f>
        <v>345.02016414748414</v>
      </c>
      <c r="G7" s="37"/>
      <c r="H7" s="136"/>
      <c r="I7" s="135">
        <v>52.300000000000004</v>
      </c>
      <c r="J7" s="153">
        <f>SUM('Contributions &amp; Proceeds - USD'!CK142,'Contributions &amp; Proceeds - USD'!CL142)</f>
        <v>16</v>
      </c>
      <c r="K7" s="135">
        <f>J7-I7</f>
        <v>-36.300000000000004</v>
      </c>
      <c r="L7" s="37"/>
      <c r="M7" s="136"/>
      <c r="N7" s="135">
        <f>D7+I7</f>
        <v>6945.61943815048</v>
      </c>
      <c r="O7" s="153">
        <f>E7+J7</f>
        <v>7254.339602297964</v>
      </c>
      <c r="P7" s="135">
        <f>O7-N7</f>
        <v>308.72016414748396</v>
      </c>
      <c r="Q7" s="37"/>
    </row>
    <row r="8" spans="2:17" ht="15">
      <c r="B8" s="37" t="s">
        <v>138</v>
      </c>
      <c r="C8" s="37"/>
      <c r="D8" s="135">
        <v>950</v>
      </c>
      <c r="E8" s="153">
        <f>'Contributions &amp; Proceeds - USD'!CD142</f>
        <v>599.9999999999995</v>
      </c>
      <c r="F8" s="135">
        <f>E8-D8</f>
        <v>-350.00000000000045</v>
      </c>
      <c r="G8" s="137"/>
      <c r="H8" s="136"/>
      <c r="I8" s="135">
        <v>1010</v>
      </c>
      <c r="J8" s="153">
        <f>SUM('Contributions &amp; Proceeds - USD'!CQ142:CU142)</f>
        <v>1474</v>
      </c>
      <c r="K8" s="135">
        <f>J8-I8</f>
        <v>464</v>
      </c>
      <c r="L8" s="37"/>
      <c r="M8" s="136"/>
      <c r="N8" s="135">
        <f>D8+I8</f>
        <v>1960</v>
      </c>
      <c r="O8" s="153">
        <f>E8+J8</f>
        <v>2073.9999999999995</v>
      </c>
      <c r="P8" s="135">
        <f>O8-N8</f>
        <v>113.99999999999955</v>
      </c>
      <c r="Q8" s="37"/>
    </row>
    <row r="9" spans="2:17" ht="15">
      <c r="B9" s="37" t="s">
        <v>139</v>
      </c>
      <c r="C9" s="37"/>
      <c r="D9" s="135">
        <v>530.35725</v>
      </c>
      <c r="E9" s="153">
        <f>'Contributions &amp; Proceeds - USD'!BX142</f>
        <v>530.3572499999999</v>
      </c>
      <c r="F9" s="135">
        <f>E9-D9</f>
        <v>0</v>
      </c>
      <c r="G9" s="137"/>
      <c r="H9" s="136"/>
      <c r="I9" s="135">
        <v>0</v>
      </c>
      <c r="J9" s="153">
        <f>I9</f>
        <v>0</v>
      </c>
      <c r="K9" s="135">
        <f>J9-I9</f>
        <v>0</v>
      </c>
      <c r="L9" s="37"/>
      <c r="M9" s="136"/>
      <c r="N9" s="135">
        <f>D9+I9</f>
        <v>530.35725</v>
      </c>
      <c r="O9" s="153">
        <f>E9+J9</f>
        <v>530.3572499999999</v>
      </c>
      <c r="P9" s="135">
        <f>O9-N9</f>
        <v>0</v>
      </c>
      <c r="Q9" s="37"/>
    </row>
    <row r="10" spans="2:17" ht="15">
      <c r="B10" s="157" t="s">
        <v>147</v>
      </c>
      <c r="C10" s="37"/>
      <c r="D10" s="138">
        <f>SUM(D7:D9)</f>
        <v>8373.676688150481</v>
      </c>
      <c r="E10" s="154">
        <f>SUM(E7:E9)</f>
        <v>8368.696852297962</v>
      </c>
      <c r="F10" s="138">
        <f>SUM(F7:F9)</f>
        <v>-4.979835852516317</v>
      </c>
      <c r="G10" s="137"/>
      <c r="H10" s="136"/>
      <c r="I10" s="138">
        <f>SUM(I7:I9)</f>
        <v>1062.3</v>
      </c>
      <c r="J10" s="154">
        <f>SUM(J7:J9)</f>
        <v>1490</v>
      </c>
      <c r="K10" s="138">
        <f>SUM(K7:K9)</f>
        <v>427.7</v>
      </c>
      <c r="L10" s="37"/>
      <c r="M10" s="136"/>
      <c r="N10" s="138">
        <f>SUM(N7:N9)</f>
        <v>9435.97668815048</v>
      </c>
      <c r="O10" s="154">
        <f>SUM(O7:O9)</f>
        <v>9858.696852297962</v>
      </c>
      <c r="P10" s="138">
        <f>SUM(P7:P9)</f>
        <v>422.7201641474835</v>
      </c>
      <c r="Q10" s="37"/>
    </row>
    <row r="11" spans="2:17" ht="26.25" customHeight="1">
      <c r="B11" s="37" t="s">
        <v>137</v>
      </c>
      <c r="C11" s="37"/>
      <c r="D11" s="135">
        <v>267.77183038000004</v>
      </c>
      <c r="E11" s="153">
        <f>'Contributions &amp; Proceeds - IPV'!BZ44</f>
        <v>263.56903022999995</v>
      </c>
      <c r="F11" s="135">
        <f>E11-D11</f>
        <v>-4.202800150000087</v>
      </c>
      <c r="G11" s="37"/>
      <c r="H11" s="136"/>
      <c r="I11" s="135">
        <v>0</v>
      </c>
      <c r="J11" s="153">
        <f>I11</f>
        <v>0</v>
      </c>
      <c r="K11" s="135">
        <f>J11-I11</f>
        <v>0</v>
      </c>
      <c r="L11" s="37"/>
      <c r="M11" s="136"/>
      <c r="N11" s="135">
        <f>D11+I11</f>
        <v>267.77183038000004</v>
      </c>
      <c r="O11" s="153">
        <f>E11+J11</f>
        <v>263.56903022999995</v>
      </c>
      <c r="P11" s="135">
        <f>O11-N11</f>
        <v>-4.202800150000087</v>
      </c>
      <c r="Q11" s="37"/>
    </row>
    <row r="12" spans="2:17" ht="15">
      <c r="B12" s="157" t="s">
        <v>148</v>
      </c>
      <c r="C12" s="37"/>
      <c r="D12" s="138">
        <f>SUM(D10:D11)</f>
        <v>8641.44851853048</v>
      </c>
      <c r="E12" s="154">
        <f>SUM(E10:E11)</f>
        <v>8632.265882527961</v>
      </c>
      <c r="F12" s="138">
        <f>SUM(F10:F11)</f>
        <v>-9.182636002516404</v>
      </c>
      <c r="G12" s="137"/>
      <c r="H12" s="136"/>
      <c r="I12" s="138">
        <f>SUM(I10:I11)</f>
        <v>1062.3</v>
      </c>
      <c r="J12" s="154">
        <f>SUM(J10:J11)</f>
        <v>1490</v>
      </c>
      <c r="K12" s="138">
        <f>SUM(K10:K11)</f>
        <v>427.7</v>
      </c>
      <c r="L12" s="37"/>
      <c r="M12" s="136"/>
      <c r="N12" s="138">
        <f>SUM(N10:N11)</f>
        <v>9703.74851853048</v>
      </c>
      <c r="O12" s="154">
        <f>SUM(O10:O11)</f>
        <v>10122.265882527961</v>
      </c>
      <c r="P12" s="138">
        <f>SUM(P10:P11)</f>
        <v>418.5173639974834</v>
      </c>
      <c r="Q12" s="37"/>
    </row>
    <row r="13" spans="1:17" ht="21.75" customHeight="1">
      <c r="A13" s="158"/>
      <c r="B13" s="158" t="s">
        <v>145</v>
      </c>
      <c r="C13" s="37"/>
      <c r="D13" s="159">
        <v>77</v>
      </c>
      <c r="E13"/>
      <c r="F13"/>
      <c r="G13" s="160"/>
      <c r="H13" s="161"/>
      <c r="I13" s="159">
        <v>0</v>
      </c>
      <c r="J13"/>
      <c r="K13"/>
      <c r="L13" s="158"/>
      <c r="M13" s="161"/>
      <c r="N13"/>
      <c r="O13"/>
      <c r="P13"/>
      <c r="Q13" s="37"/>
    </row>
    <row r="14" spans="2:17" ht="12.75" customHeight="1">
      <c r="B14" s="37" t="s">
        <v>140</v>
      </c>
      <c r="C14" s="37"/>
      <c r="D14" s="135">
        <v>265.96121267999996</v>
      </c>
      <c r="E14"/>
      <c r="F14"/>
      <c r="G14" s="137"/>
      <c r="H14" s="136"/>
      <c r="I14" s="135">
        <v>125</v>
      </c>
      <c r="J14" s="37"/>
      <c r="K14" s="37"/>
      <c r="L14" s="37"/>
      <c r="M14" s="136"/>
      <c r="N14" s="139"/>
      <c r="O14" s="139"/>
      <c r="P14" s="37"/>
      <c r="Q14" s="37"/>
    </row>
    <row r="15" spans="2:17" ht="7.5" customHeight="1">
      <c r="B15" s="140"/>
      <c r="C15" s="37"/>
      <c r="D15" s="141"/>
      <c r="E15"/>
      <c r="F15"/>
      <c r="G15" s="137"/>
      <c r="H15" s="136"/>
      <c r="I15" s="141"/>
      <c r="J15" s="37"/>
      <c r="K15" s="37"/>
      <c r="L15" s="37"/>
      <c r="M15" s="136"/>
      <c r="N15" s="139"/>
      <c r="O15" s="139"/>
      <c r="P15" s="37"/>
      <c r="Q15" s="37"/>
    </row>
    <row r="16" spans="2:17" ht="15">
      <c r="B16" s="142" t="s">
        <v>141</v>
      </c>
      <c r="C16" s="139"/>
      <c r="D16" s="138">
        <f>SUM(D12:D15)</f>
        <v>8984.40973121048</v>
      </c>
      <c r="E16"/>
      <c r="F16"/>
      <c r="G16" s="143"/>
      <c r="H16" s="136"/>
      <c r="I16" s="138">
        <f>SUM(I12:I15)</f>
        <v>1187.3</v>
      </c>
      <c r="J16" s="37"/>
      <c r="K16" s="37"/>
      <c r="L16" s="37"/>
      <c r="M16" s="136"/>
      <c r="N16" s="139"/>
      <c r="O16" s="139"/>
      <c r="P16" s="37"/>
      <c r="Q16" s="37"/>
    </row>
    <row r="17" spans="2:17" ht="42" customHeight="1">
      <c r="B17" s="219" t="s">
        <v>142</v>
      </c>
      <c r="C17" s="220"/>
      <c r="D17" s="144">
        <v>391.7339029050222</v>
      </c>
      <c r="E17"/>
      <c r="F17"/>
      <c r="G17" s="143"/>
      <c r="H17" s="136"/>
      <c r="I17" s="144">
        <v>504</v>
      </c>
      <c r="J17" s="37"/>
      <c r="K17" s="37"/>
      <c r="L17" s="37"/>
      <c r="M17" s="136"/>
      <c r="N17" s="139"/>
      <c r="O17" s="139"/>
      <c r="P17" s="37"/>
      <c r="Q17" s="37"/>
    </row>
    <row r="18" spans="2:17" ht="7.5" customHeight="1" thickBot="1">
      <c r="B18" s="145"/>
      <c r="C18" s="146"/>
      <c r="D18" s="147"/>
      <c r="E18"/>
      <c r="F18"/>
      <c r="G18" s="143"/>
      <c r="H18" s="136"/>
      <c r="I18" s="147"/>
      <c r="J18" s="37"/>
      <c r="K18" s="37"/>
      <c r="L18" s="37"/>
      <c r="M18" s="136"/>
      <c r="N18" s="139"/>
      <c r="O18" s="139"/>
      <c r="P18" s="37"/>
      <c r="Q18" s="37"/>
    </row>
    <row r="19" spans="2:15" s="37" customFormat="1" ht="19.5" customHeight="1" thickBot="1">
      <c r="B19" s="148" t="s">
        <v>149</v>
      </c>
      <c r="C19" s="139"/>
      <c r="D19" s="149">
        <f>D17+D16</f>
        <v>9376.143634115502</v>
      </c>
      <c r="E19"/>
      <c r="F19"/>
      <c r="G19" s="143"/>
      <c r="H19" s="136"/>
      <c r="I19" s="149">
        <f>I17+I16</f>
        <v>1691.3</v>
      </c>
      <c r="M19" s="136"/>
      <c r="N19" s="139"/>
      <c r="O19" s="139"/>
    </row>
    <row r="20" spans="2:17" ht="16.5" customHeight="1">
      <c r="B20" s="139"/>
      <c r="C20" s="139"/>
      <c r="D20" s="156">
        <f>D19/1000</f>
        <v>9.376143634115502</v>
      </c>
      <c r="E20"/>
      <c r="F20"/>
      <c r="G20" s="150"/>
      <c r="H20" s="136"/>
      <c r="I20" s="150">
        <f>I19/1000</f>
        <v>1.6913</v>
      </c>
      <c r="J20" s="139"/>
      <c r="K20" s="139"/>
      <c r="L20" s="37"/>
      <c r="M20" s="136"/>
      <c r="N20" s="139"/>
      <c r="O20" s="139"/>
      <c r="P20" s="139"/>
      <c r="Q20" s="37"/>
    </row>
    <row r="21" spans="5:6" ht="15">
      <c r="E21"/>
      <c r="F21"/>
    </row>
    <row r="22" ht="15">
      <c r="B22" s="167" t="s">
        <v>143</v>
      </c>
    </row>
    <row r="23" spans="2:6" ht="15.75" customHeight="1">
      <c r="B23" s="168" t="s">
        <v>144</v>
      </c>
      <c r="C23" s="155"/>
      <c r="D23" s="155"/>
      <c r="E23" s="155"/>
      <c r="F23" s="155"/>
    </row>
    <row r="24" ht="16.5" customHeight="1">
      <c r="B24" s="151"/>
    </row>
    <row r="26" spans="9:15" ht="15">
      <c r="I26"/>
      <c r="J26"/>
      <c r="K26"/>
      <c r="L26"/>
      <c r="M26"/>
      <c r="N26"/>
      <c r="O26"/>
    </row>
    <row r="27" spans="9:15" ht="15">
      <c r="I27"/>
      <c r="J27"/>
      <c r="K27"/>
      <c r="L27"/>
      <c r="M27"/>
      <c r="N27"/>
      <c r="O27"/>
    </row>
  </sheetData>
  <sheetProtection/>
  <mergeCells count="4">
    <mergeCell ref="D4:F4"/>
    <mergeCell ref="I4:K4"/>
    <mergeCell ref="N4:P4"/>
    <mergeCell ref="B17: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2"/>
  <headerFooter>
    <oddFooter>&amp;C&amp;F</oddFooter>
  </headerFooter>
  <ignoredErrors>
    <ignoredError sqref="J1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30 June 2019</dc:title>
  <dc:subject/>
  <dc:creator>Bignell Alister</dc:creator>
  <cp:keywords/>
  <dc:description/>
  <cp:lastModifiedBy>Bignell Alister</cp:lastModifiedBy>
  <dcterms:created xsi:type="dcterms:W3CDTF">2014-05-26T09:36:17Z</dcterms:created>
  <dcterms:modified xsi:type="dcterms:W3CDTF">2019-07-17T15:32:52Z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169;#Finance|70c92294-fade-490c-ae2b-2f46f3fe0636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d9e45179-fe86-4d2c-9349-8e6164696f91</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3">
    <vt:lpwstr>119</vt:lpwstr>
  </property>
  <property fmtid="{D5CDD505-2E9C-101B-9397-08002B2CF9AE}" pid="33" name="AuthorIds_UIVersion_5">
    <vt:lpwstr>119</vt:lpwstr>
  </property>
  <property fmtid="{D5CDD505-2E9C-101B-9397-08002B2CF9AE}" pid="34" name="AuthorIds_UIVersion_6">
    <vt:lpwstr>119</vt:lpwstr>
  </property>
  <property fmtid="{D5CDD505-2E9C-101B-9397-08002B2CF9AE}" pid="35" name="AuthorIds_UIVersion_10">
    <vt:lpwstr>119</vt:lpwstr>
  </property>
  <property fmtid="{D5CDD505-2E9C-101B-9397-08002B2CF9AE}" pid="36" name="AuthorIds_UIVersion_512">
    <vt:lpwstr>119</vt:lpwstr>
  </property>
  <property fmtid="{D5CDD505-2E9C-101B-9397-08002B2CF9AE}" pid="37" name="e37ceaa0d61b4bfeb3c21883d9680a10">
    <vt:lpwstr>Finance|70c92294-fade-490c-ae2b-2f46f3fe0636</vt:lpwstr>
  </property>
  <property fmtid="{D5CDD505-2E9C-101B-9397-08002B2CF9AE}" pid="38" name="e47ceaa0d61b4bfeb3c21883d9680a10">
    <vt:lpwstr/>
  </property>
  <property fmtid="{D5CDD505-2E9C-101B-9397-08002B2CF9AE}" pid="39" name="e57ceaa0d61b4bfeb3c21883d9680a10">
    <vt:lpwstr/>
  </property>
  <property fmtid="{D5CDD505-2E9C-101B-9397-08002B2CF9AE}" pid="40" name="TaxCatchAll">
    <vt:lpwstr>169;#Finance|70c92294-fade-490c-ae2b-2f46f3fe0636</vt:lpwstr>
  </property>
  <property fmtid="{D5CDD505-2E9C-101B-9397-08002B2CF9AE}" pid="41" name="i4a50af2c0e64ae9b81ffeca8af7ed0f">
    <vt:lpwstr/>
  </property>
  <property fmtid="{D5CDD505-2E9C-101B-9397-08002B2CF9AE}" pid="42" name="e77ceaa0d61b4bfeb3c21883d9680a10">
    <vt:lpwstr/>
  </property>
  <property fmtid="{D5CDD505-2E9C-101B-9397-08002B2CF9AE}" pid="43" name="_dlc_DocId">
    <vt:lpwstr>GAVI-2091783149-495692</vt:lpwstr>
  </property>
  <property fmtid="{D5CDD505-2E9C-101B-9397-08002B2CF9AE}" pid="44" name="_dlc_DocIdUrl">
    <vt:lpwstr>https://gavinet.sharepoint.com/teams/RMP/_layouts/15/DocIdRedir.aspx?ID=GAVI-2091783149-495692, GAVI-2091783149-495692</vt:lpwstr>
  </property>
  <property fmtid="{D5CDD505-2E9C-101B-9397-08002B2CF9AE}" pid="45" name="EktContentLanguage">
    <vt:i4>2057</vt:i4>
  </property>
  <property fmtid="{D5CDD505-2E9C-101B-9397-08002B2CF9AE}" pid="46" name="EktQuickLink">
    <vt:lpwstr>DownloadAsset.aspx?id=2147518382</vt:lpwstr>
  </property>
  <property fmtid="{D5CDD505-2E9C-101B-9397-08002B2CF9AE}" pid="47" name="EktContentType">
    <vt:i4>101</vt:i4>
  </property>
  <property fmtid="{D5CDD505-2E9C-101B-9397-08002B2CF9AE}" pid="48" name="EktContentSubType">
    <vt:i4>0</vt:i4>
  </property>
  <property fmtid="{D5CDD505-2E9C-101B-9397-08002B2CF9AE}" pid="49" name="EktFolderName">
    <vt:lpwstr/>
  </property>
  <property fmtid="{D5CDD505-2E9C-101B-9397-08002B2CF9AE}" pid="50" name="EktCmsPath">
    <vt:lpwstr/>
  </property>
  <property fmtid="{D5CDD505-2E9C-101B-9397-08002B2CF9AE}" pid="51" name="EktExpiryType">
    <vt:i4>1</vt:i4>
  </property>
  <property fmtid="{D5CDD505-2E9C-101B-9397-08002B2CF9AE}" pid="52" name="EktDateCreated">
    <vt:filetime>2019-07-25T07:56:21Z</vt:filetime>
  </property>
  <property fmtid="{D5CDD505-2E9C-101B-9397-08002B2CF9AE}" pid="53" name="EktDateModified">
    <vt:filetime>2019-07-25T08:01:02Z</vt:filetime>
  </property>
  <property fmtid="{D5CDD505-2E9C-101B-9397-08002B2CF9AE}" pid="54" name="EktTaxCategory">
    <vt:lpwstr> #eksep# \Website\Areas\Library\GAVI-documents\Funding\acp #eksep# </vt:lpwstr>
  </property>
  <property fmtid="{D5CDD505-2E9C-101B-9397-08002B2CF9AE}" pid="55" name="EktDisabledTaxCategory">
    <vt:lpwstr/>
  </property>
  <property fmtid="{D5CDD505-2E9C-101B-9397-08002B2CF9AE}" pid="56" name="EktCmsSize">
    <vt:i4>520192</vt:i4>
  </property>
  <property fmtid="{D5CDD505-2E9C-101B-9397-08002B2CF9AE}" pid="57" name="EktSearchable">
    <vt:i4>1</vt:i4>
  </property>
  <property fmtid="{D5CDD505-2E9C-101B-9397-08002B2CF9AE}" pid="58" name="EktEDescription">
    <vt:lpwstr>&amp;lt;p&amp;gt;Assured Resources 2016-2025  Contributions &amp;amp;amp; Proceeds - IPV  Contributions - LC  Contributions &amp;amp;amp; Proceeds - USD  ActualEstimate  Contribution_Channel  ContributionType  Currency  Donor  DonorType  MainContributionChannel  MFCG  NewAmendment  NumberYears  PledgeStatus  SubContributionChannel  Year  Contributions pledged&amp;lt;/p&amp;gt;</vt:lpwstr>
  </property>
  <property fmtid="{D5CDD505-2E9C-101B-9397-08002B2CF9AE}" pid="59" name="EktPublicationDate">
    <vt:filetime>2019-06-29T22:00:00Z</vt:filetime>
  </property>
  <property fmtid="{D5CDD505-2E9C-101B-9397-08002B2CF9AE}" pid="60" name="EktArchived">
    <vt:bool>false</vt:bool>
  </property>
  <property fmtid="{D5CDD505-2E9C-101B-9397-08002B2CF9AE}" pid="61" name="EktDate_Unknown">
    <vt:bool>false</vt:bool>
  </property>
  <property fmtid="{D5CDD505-2E9C-101B-9397-08002B2CF9AE}" pid="62" name="EktNoIndex">
    <vt:bool>false</vt:bool>
  </property>
  <property fmtid="{D5CDD505-2E9C-101B-9397-08002B2CF9AE}" pid="63" name="EktNoFollow">
    <vt:bool>false</vt:bool>
  </property>
  <property fmtid="{D5CDD505-2E9C-101B-9397-08002B2CF9AE}" pid="64" name="EktDisableBreadcrumb">
    <vt:bool>false</vt:bool>
  </property>
  <property fmtid="{D5CDD505-2E9C-101B-9397-08002B2CF9AE}" pid="65" name="EktAccelerateForMobile">
    <vt:bool>false</vt:bool>
  </property>
</Properties>
</file>