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2.xml" ContentType="application/vnd.openxmlformats-officedocument.spreadsheetml.comments+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xr:revisionPtr revIDLastSave="1589" documentId="13_ncr:1_{30724814-51C7-477E-B650-F4119AFB2E72}" xr6:coauthVersionLast="47" xr6:coauthVersionMax="47" xr10:uidLastSave="{D7EA8367-22B6-45FD-A1FC-0E7A43CC1293}"/>
  <workbookProtection workbookAlgorithmName="SHA-512" workbookHashValue="zOGF59BpiO+EqPtwVXToNmSAjZM8Quw5rrgdJzsp2MGf/aQk2qXDXmGPormv4/9ndi3MnfR935OmdeJAOkbTzQ==" workbookSaltValue="AjdCJcxCZsinzoIXobIF3A==" workbookSpinCount="100000" lockStructure="1"/>
  <bookViews>
    <workbookView xWindow="-120" yWindow="-16320" windowWidth="29040" windowHeight="15840" xr2:uid="{00000000-000D-0000-FFFF-FFFF00000000}"/>
  </bookViews>
  <sheets>
    <sheet name="A LIRE - Intro. aux PDP" sheetId="13" r:id="rId1"/>
    <sheet name="Définitions" sheetId="15" r:id="rId2"/>
    <sheet name="Choléra" sheetId="5" r:id="rId3"/>
    <sheet name="PVH" sheetId="4" r:id="rId4"/>
    <sheet name="VPI" sheetId="3" r:id="rId5"/>
    <sheet name="EJ" sheetId="2" r:id="rId6"/>
    <sheet name="Rougeole" sheetId="14" r:id="rId7"/>
    <sheet name="Rougeole-rubéole" sheetId="10" r:id="rId8"/>
    <sheet name="Men A" sheetId="8" r:id="rId9"/>
    <sheet name="MMCV" sheetId="24" r:id="rId10"/>
    <sheet name="VPC" sheetId="7" r:id="rId11"/>
    <sheet name="HepB" sheetId="19" r:id="rId12"/>
    <sheet name="Td" sheetId="22" r:id="rId13"/>
    <sheet name="DTP" sheetId="21" r:id="rId14"/>
    <sheet name="Penta" sheetId="1" r:id="rId15"/>
    <sheet name="Hexa" sheetId="20" r:id="rId16"/>
    <sheet name="VTC" sheetId="16" r:id="rId17"/>
    <sheet name="Malaria" sheetId="18" r:id="rId18"/>
    <sheet name="Rage" sheetId="23" r:id="rId19"/>
    <sheet name="Rotavirus" sheetId="9" r:id="rId20"/>
    <sheet name="VAA" sheetId="6" r:id="rId21"/>
  </sheets>
  <externalReferences>
    <externalReference r:id="rId2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0" i="24" l="1"/>
  <c r="B39" i="24"/>
  <c r="B38" i="24"/>
  <c r="B37" i="24"/>
  <c r="B36" i="24"/>
  <c r="Z3" i="24"/>
  <c r="Z2" i="24"/>
  <c r="B2" i="24"/>
  <c r="B4" i="24"/>
  <c r="M19" i="24"/>
  <c r="H19" i="24"/>
  <c r="M17" i="24"/>
  <c r="C17" i="24"/>
  <c r="R16" i="24"/>
  <c r="R19" i="24" s="1"/>
  <c r="M16" i="24"/>
  <c r="H16" i="24"/>
  <c r="C16" i="24"/>
  <c r="C19" i="24" s="1"/>
  <c r="I16" i="18"/>
  <c r="I19" i="18" s="1"/>
  <c r="H16" i="18"/>
  <c r="H19" i="18" s="1"/>
  <c r="B41" i="23"/>
  <c r="H41" i="23" s="1"/>
  <c r="B40" i="23"/>
  <c r="H40" i="23" s="1"/>
  <c r="B39" i="23"/>
  <c r="H39" i="23" s="1"/>
  <c r="B38" i="23"/>
  <c r="H38" i="23" s="1"/>
  <c r="B37" i="23"/>
  <c r="H37" i="23" s="1"/>
  <c r="B4" i="23"/>
  <c r="H3" i="23"/>
  <c r="H2" i="23"/>
  <c r="B2" i="23"/>
  <c r="H16" i="1" l="1"/>
  <c r="B40" i="22"/>
  <c r="J40" i="22" s="1"/>
  <c r="B39" i="22"/>
  <c r="J39" i="22" s="1"/>
  <c r="B38" i="22"/>
  <c r="J38" i="22" s="1"/>
  <c r="B37" i="22"/>
  <c r="J37" i="22" s="1"/>
  <c r="B36" i="22"/>
  <c r="J36" i="22" s="1"/>
  <c r="F19" i="22"/>
  <c r="C16" i="22"/>
  <c r="C19" i="22" s="1"/>
  <c r="B4" i="22"/>
  <c r="J3" i="22"/>
  <c r="J2" i="22"/>
  <c r="B2" i="22"/>
  <c r="B40" i="21"/>
  <c r="I40" i="21" s="1"/>
  <c r="B39" i="21"/>
  <c r="I39" i="21" s="1"/>
  <c r="B38" i="21"/>
  <c r="I38" i="21" s="1"/>
  <c r="B37" i="21"/>
  <c r="I37" i="21" s="1"/>
  <c r="B36" i="21"/>
  <c r="I36" i="21" s="1"/>
  <c r="C16" i="21"/>
  <c r="C19" i="21" s="1"/>
  <c r="B4" i="21"/>
  <c r="I3" i="21"/>
  <c r="I2" i="21"/>
  <c r="B2" i="21"/>
  <c r="B40" i="20"/>
  <c r="G40" i="20" s="1"/>
  <c r="B39" i="20"/>
  <c r="G39" i="20" s="1"/>
  <c r="B38" i="20"/>
  <c r="G38" i="20" s="1"/>
  <c r="B37" i="20"/>
  <c r="G37" i="20" s="1"/>
  <c r="B36" i="20"/>
  <c r="G36" i="20" s="1"/>
  <c r="C16" i="20"/>
  <c r="C19" i="20" s="1"/>
  <c r="B4" i="20"/>
  <c r="G3" i="20"/>
  <c r="G2" i="20"/>
  <c r="B2" i="20"/>
  <c r="B40" i="19"/>
  <c r="H40" i="19" s="1"/>
  <c r="B39" i="19"/>
  <c r="H39" i="19" s="1"/>
  <c r="B38" i="19"/>
  <c r="H38" i="19" s="1"/>
  <c r="B37" i="19"/>
  <c r="H37" i="19" s="1"/>
  <c r="B36" i="19"/>
  <c r="H36" i="19" s="1"/>
  <c r="C16" i="19"/>
  <c r="C19" i="19" s="1"/>
  <c r="B4" i="19"/>
  <c r="H3" i="19"/>
  <c r="H2" i="19"/>
  <c r="B2" i="19"/>
  <c r="C14" i="18"/>
  <c r="C19" i="4"/>
  <c r="H23" i="9" l="1"/>
  <c r="H20" i="9"/>
  <c r="R14" i="3"/>
  <c r="D23" i="9"/>
  <c r="D20" i="9"/>
  <c r="D18" i="9"/>
  <c r="C18" i="9"/>
  <c r="G16" i="18" l="1"/>
  <c r="G19" i="18" s="1"/>
  <c r="C16" i="18"/>
  <c r="C19" i="18" s="1"/>
  <c r="B40" i="18"/>
  <c r="M40" i="18" s="1"/>
  <c r="B39" i="18"/>
  <c r="M39" i="18" s="1"/>
  <c r="B38" i="18"/>
  <c r="M38" i="18" s="1"/>
  <c r="B37" i="18"/>
  <c r="M37" i="18" s="1"/>
  <c r="B36" i="18"/>
  <c r="M36" i="18" s="1"/>
  <c r="B4" i="18"/>
  <c r="M3" i="18"/>
  <c r="M2" i="18"/>
  <c r="B2" i="18"/>
  <c r="C16" i="16"/>
  <c r="J3" i="16"/>
  <c r="J2" i="16"/>
  <c r="C16" i="5"/>
  <c r="L20" i="9"/>
  <c r="L23" i="9" s="1"/>
  <c r="E20" i="7"/>
  <c r="E23" i="7" s="1"/>
  <c r="N20" i="9"/>
  <c r="N23" i="9"/>
  <c r="M20" i="9"/>
  <c r="M23" i="9"/>
  <c r="K16" i="3"/>
  <c r="K19" i="3" s="1"/>
  <c r="R16" i="3"/>
  <c r="R19" i="3" s="1"/>
  <c r="F23" i="7"/>
  <c r="E20" i="9"/>
  <c r="E23" i="9" s="1"/>
  <c r="F20" i="9"/>
  <c r="F23" i="9" s="1"/>
  <c r="C16" i="6"/>
  <c r="C19" i="6" s="1"/>
  <c r="C16" i="1"/>
  <c r="C19" i="1" s="1"/>
  <c r="D16" i="2"/>
  <c r="D19" i="2"/>
  <c r="I16" i="10"/>
  <c r="I19" i="10"/>
  <c r="G16" i="10"/>
  <c r="G19" i="10" s="1"/>
  <c r="E16" i="10"/>
  <c r="E19" i="10"/>
  <c r="C16" i="10"/>
  <c r="C19" i="10"/>
  <c r="E16" i="14"/>
  <c r="E19" i="14"/>
  <c r="K7" i="2"/>
  <c r="D16" i="14"/>
  <c r="D19" i="14"/>
  <c r="C16" i="14"/>
  <c r="C19" i="14"/>
  <c r="C20" i="9"/>
  <c r="C23" i="9" s="1"/>
  <c r="B39" i="16"/>
  <c r="B38" i="16"/>
  <c r="B37" i="16"/>
  <c r="B36" i="16"/>
  <c r="B35" i="16"/>
  <c r="C18" i="16"/>
  <c r="B4" i="16"/>
  <c r="B2" i="16"/>
  <c r="AA36" i="3"/>
  <c r="C16" i="3"/>
  <c r="C19" i="3" s="1"/>
  <c r="I16" i="4"/>
  <c r="I19" i="4"/>
  <c r="D16" i="4"/>
  <c r="D19" i="4"/>
  <c r="H16" i="5"/>
  <c r="P36" i="5"/>
  <c r="N36" i="10"/>
  <c r="P37" i="5"/>
  <c r="P38" i="5"/>
  <c r="P39" i="5"/>
  <c r="P40" i="5"/>
  <c r="B2" i="4"/>
  <c r="Q2" i="4"/>
  <c r="Q3" i="4"/>
  <c r="B4" i="4"/>
  <c r="B36" i="4"/>
  <c r="Q36" i="4" s="1"/>
  <c r="B37" i="4"/>
  <c r="Q37" i="4" s="1"/>
  <c r="B38" i="4"/>
  <c r="Q38" i="4"/>
  <c r="B39" i="4"/>
  <c r="Q39" i="4"/>
  <c r="B40" i="4"/>
  <c r="Q40" i="4"/>
  <c r="B2" i="3"/>
  <c r="AA2" i="3"/>
  <c r="AA3" i="3"/>
  <c r="B4" i="3"/>
  <c r="B37" i="3"/>
  <c r="AA37" i="3" s="1"/>
  <c r="B38" i="3"/>
  <c r="AA38" i="3" s="1"/>
  <c r="B39" i="3"/>
  <c r="AA39" i="3" s="1"/>
  <c r="B40" i="3"/>
  <c r="AA40" i="3" s="1"/>
  <c r="B2" i="2"/>
  <c r="J2" i="2"/>
  <c r="J3" i="2"/>
  <c r="B4" i="2"/>
  <c r="E13" i="2"/>
  <c r="C16" i="2"/>
  <c r="C19" i="2"/>
  <c r="E16" i="2"/>
  <c r="E19" i="2"/>
  <c r="F16" i="2"/>
  <c r="F19" i="2"/>
  <c r="B36" i="2"/>
  <c r="J36" i="2" s="1"/>
  <c r="B37" i="2"/>
  <c r="J37" i="2"/>
  <c r="B38" i="2"/>
  <c r="J38" i="2"/>
  <c r="B39" i="2"/>
  <c r="J39" i="2"/>
  <c r="B40" i="2"/>
  <c r="J40" i="2"/>
  <c r="B2" i="14"/>
  <c r="AB2" i="14"/>
  <c r="AB3" i="14"/>
  <c r="B4" i="14"/>
  <c r="O16" i="14"/>
  <c r="O19" i="14"/>
  <c r="E17" i="14"/>
  <c r="O17" i="14"/>
  <c r="B36" i="14"/>
  <c r="AB36" i="14" s="1"/>
  <c r="B37" i="14"/>
  <c r="AB37" i="14" s="1"/>
  <c r="B38" i="14"/>
  <c r="AB38" i="14"/>
  <c r="B39" i="14"/>
  <c r="AB39" i="14"/>
  <c r="B40" i="14"/>
  <c r="AB40" i="14"/>
  <c r="B2" i="10"/>
  <c r="N2" i="10"/>
  <c r="N3" i="10"/>
  <c r="B4" i="10"/>
  <c r="G17" i="10"/>
  <c r="B36" i="10"/>
  <c r="B37" i="10"/>
  <c r="N37" i="10" s="1"/>
  <c r="B38" i="10"/>
  <c r="N38" i="10"/>
  <c r="B39" i="10"/>
  <c r="N39" i="10"/>
  <c r="B40" i="10"/>
  <c r="N40" i="10"/>
  <c r="B2" i="8"/>
  <c r="P2" i="8"/>
  <c r="P3" i="8"/>
  <c r="B4" i="8"/>
  <c r="C16" i="8"/>
  <c r="C19" i="8" s="1"/>
  <c r="H16" i="8"/>
  <c r="H19" i="8"/>
  <c r="C17" i="8"/>
  <c r="B36" i="8"/>
  <c r="P36" i="8"/>
  <c r="B37" i="8"/>
  <c r="P37" i="8" s="1"/>
  <c r="B38" i="8"/>
  <c r="P38" i="8"/>
  <c r="B39" i="8"/>
  <c r="P39" i="8"/>
  <c r="B40" i="8"/>
  <c r="P40" i="8"/>
  <c r="B2" i="7"/>
  <c r="O2" i="7"/>
  <c r="O3" i="7"/>
  <c r="B4" i="7"/>
  <c r="C20" i="7"/>
  <c r="C23" i="7" s="1"/>
  <c r="G20" i="7"/>
  <c r="G23" i="7" s="1"/>
  <c r="J20" i="7"/>
  <c r="J23" i="7" s="1"/>
  <c r="B38" i="7"/>
  <c r="O38" i="7" s="1"/>
  <c r="B39" i="7"/>
  <c r="O39" i="7" s="1"/>
  <c r="B40" i="7"/>
  <c r="O40" i="7" s="1"/>
  <c r="B41" i="7"/>
  <c r="O41" i="7" s="1"/>
  <c r="B42" i="7"/>
  <c r="O42" i="7" s="1"/>
  <c r="B43" i="7"/>
  <c r="B2" i="1"/>
  <c r="P2" i="1"/>
  <c r="P3" i="1"/>
  <c r="B4" i="1"/>
  <c r="H19" i="1"/>
  <c r="F19" i="1"/>
  <c r="J20" i="1"/>
  <c r="J21" i="1"/>
  <c r="J22" i="1"/>
  <c r="J23" i="1"/>
  <c r="J24" i="1"/>
  <c r="J25" i="1"/>
  <c r="J26" i="1"/>
  <c r="J27" i="1"/>
  <c r="J29" i="1"/>
  <c r="B36" i="1"/>
  <c r="P36" i="1" s="1"/>
  <c r="B37" i="1"/>
  <c r="P37" i="1" s="1"/>
  <c r="B38" i="1"/>
  <c r="P38" i="1" s="1"/>
  <c r="B39" i="1"/>
  <c r="P39" i="1" s="1"/>
  <c r="B40" i="1"/>
  <c r="P40" i="1" s="1"/>
  <c r="B2" i="9"/>
  <c r="R2" i="9"/>
  <c r="R3" i="9"/>
  <c r="B4" i="9"/>
  <c r="I20" i="9"/>
  <c r="I23" i="9"/>
  <c r="J20" i="9"/>
  <c r="J23" i="9" s="1"/>
  <c r="B38" i="9"/>
  <c r="R38" i="9" s="1"/>
  <c r="B39" i="9"/>
  <c r="R39" i="9" s="1"/>
  <c r="B40" i="9"/>
  <c r="R40" i="9"/>
  <c r="B41" i="9"/>
  <c r="R41" i="9" s="1"/>
  <c r="B42" i="9"/>
  <c r="R42" i="9"/>
  <c r="B52" i="9"/>
  <c r="B2" i="6"/>
  <c r="X2" i="6"/>
  <c r="X3" i="6"/>
  <c r="B4" i="6"/>
  <c r="H16" i="6"/>
  <c r="H19" i="6" s="1"/>
  <c r="N16" i="6"/>
  <c r="N19" i="6" s="1"/>
  <c r="B36" i="6"/>
  <c r="X36" i="6" s="1"/>
  <c r="B37" i="6"/>
  <c r="X37" i="6" s="1"/>
  <c r="B38" i="6"/>
  <c r="X38" i="6" s="1"/>
  <c r="B39" i="6"/>
  <c r="X39" i="6" s="1"/>
  <c r="B40" i="6"/>
  <c r="X4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4" authorId="0" shapeId="0" xr:uid="{00000000-0006-0000-0500-000001000000}">
      <text>
        <r>
          <rPr>
            <b/>
            <sz val="12"/>
            <color indexed="81"/>
            <rFont val="Tahoma"/>
            <family val="2"/>
          </rPr>
          <t>Author:</t>
        </r>
        <r>
          <rPr>
            <sz val="12"/>
            <color indexed="81"/>
            <rFont val="Tahoma"/>
            <family val="2"/>
          </rPr>
          <t xml:space="preserve">
Le prix de ce produit est donné à titre indicatif, en fonction de données publiques et d'estimations internes</t>
        </r>
      </text>
    </comment>
    <comment ref="D14" authorId="0" shapeId="0" xr:uid="{00000000-0006-0000-0500-000003000000}">
      <text>
        <r>
          <rPr>
            <b/>
            <sz val="12"/>
            <color indexed="81"/>
            <rFont val="Tahoma"/>
            <family val="2"/>
          </rPr>
          <t>Author:</t>
        </r>
        <r>
          <rPr>
            <sz val="12"/>
            <color indexed="81"/>
            <rFont val="Tahoma"/>
            <family val="2"/>
          </rPr>
          <t xml:space="preserve">
Le prix de ce produit est donné à titre indicatif, en fonction de données publiques</t>
        </r>
      </text>
    </comment>
    <comment ref="E14" authorId="0" shapeId="0" xr:uid="{00000000-0006-0000-0500-000005000000}">
      <text>
        <r>
          <rPr>
            <b/>
            <sz val="12"/>
            <color indexed="81"/>
            <rFont val="Tahoma"/>
            <family val="2"/>
          </rPr>
          <t>Author:</t>
        </r>
        <r>
          <rPr>
            <sz val="12"/>
            <color indexed="81"/>
            <rFont val="Tahoma"/>
            <family val="2"/>
          </rPr>
          <t xml:space="preserve">
Le prix de ce produit est donné à titre indicatif, en fonction de données publiques et d'estimations internes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8" authorId="0" shapeId="0" xr:uid="{ED365633-340A-4185-AAA3-90393A8B32A1}">
      <text>
        <r>
          <rPr>
            <b/>
            <sz val="9"/>
            <color indexed="81"/>
            <rFont val="Tahoma"/>
            <family val="2"/>
          </rPr>
          <t>Author:</t>
        </r>
        <r>
          <rPr>
            <sz val="9"/>
            <color indexed="81"/>
            <rFont val="Tahoma"/>
            <family val="2"/>
          </rPr>
          <t xml:space="preserve">
Le prix final sera confirmé après la signature d'un contrat d'approvisionnement entre l'UNICEF et le fabricant</t>
        </r>
      </text>
    </comment>
    <comment ref="M18" authorId="0" shapeId="0" xr:uid="{1A7B977F-B1DA-4777-982C-9D9E86CBEC19}">
      <text>
        <r>
          <rPr>
            <b/>
            <sz val="9"/>
            <color indexed="81"/>
            <rFont val="Tahoma"/>
            <family val="2"/>
          </rPr>
          <t>Author:</t>
        </r>
        <r>
          <rPr>
            <sz val="9"/>
            <color indexed="81"/>
            <rFont val="Tahoma"/>
            <family val="2"/>
          </rPr>
          <t xml:space="preserve">
Le prix de cette présentation est une estimation donnée à titre indicatif à des fins de budgétisation. Ce prix sera mis à jour une fois qu'une source d'information publique sera disponible. </t>
        </r>
      </text>
    </comment>
    <comment ref="N18" authorId="0" shapeId="0" xr:uid="{00000000-0006-0000-0B00-000003000000}">
      <text>
        <r>
          <rPr>
            <b/>
            <sz val="12"/>
            <color indexed="81"/>
            <rFont val="Tahoma"/>
            <family val="2"/>
          </rPr>
          <t>Author:</t>
        </r>
        <r>
          <rPr>
            <sz val="12"/>
            <color indexed="81"/>
            <rFont val="Tahoma"/>
            <family val="2"/>
          </rPr>
          <t xml:space="preserve">
Le prix de cette présentation est une estimation donnée à titre indicatif à des fins de budgétisation. Ce prix sera mis à jour une fois qu'une source d'information publique sera disponible. </t>
        </r>
      </text>
    </comment>
  </commentList>
</comments>
</file>

<file path=xl/sharedStrings.xml><?xml version="1.0" encoding="utf-8"?>
<sst xmlns="http://schemas.openxmlformats.org/spreadsheetml/2006/main" count="3911" uniqueCount="992">
  <si>
    <r>
      <t>Volume de la chaîne du froid par personne totalement immunisée (cm</t>
    </r>
    <r>
      <rPr>
        <b/>
        <vertAlign val="superscript"/>
        <sz val="12"/>
        <rFont val="Calibri"/>
        <family val="2"/>
      </rPr>
      <t>3</t>
    </r>
    <r>
      <rPr>
        <b/>
        <sz val="12"/>
        <rFont val="Calibri"/>
        <family val="2"/>
      </rPr>
      <t>)</t>
    </r>
  </si>
  <si>
    <r>
      <t>Le volume de la chaîne du froid par personne totalement immunisée est ajusté pour tenir compte des pertes vaccinales.</t>
    </r>
    <r>
      <rPr>
        <sz val="11"/>
        <color indexed="8"/>
        <rFont val="Calibri"/>
        <family val="2"/>
        <scheme val="minor"/>
      </rPr>
      <t xml:space="preserve"> </t>
    </r>
  </si>
  <si>
    <t>DANS LE MENU</t>
  </si>
  <si>
    <r>
      <rPr>
        <sz val="14"/>
        <color indexed="8"/>
        <rFont val="Calibri"/>
        <family val="2"/>
      </rPr>
      <t>Groupe de vaccin</t>
    </r>
    <r>
      <rPr>
        <vertAlign val="superscript"/>
        <sz val="14"/>
        <color indexed="8"/>
        <rFont val="Calibri"/>
        <family val="2"/>
      </rPr>
      <t>1</t>
    </r>
    <r>
      <rPr>
        <vertAlign val="superscript"/>
        <sz val="14"/>
        <color indexed="8"/>
        <rFont val="Calibri"/>
        <family val="2"/>
      </rPr>
      <t xml:space="preserve"> </t>
    </r>
  </si>
  <si>
    <r>
      <rPr>
        <sz val="14"/>
        <color indexed="8"/>
        <rFont val="Calibri"/>
        <family val="2"/>
      </rPr>
      <t>Type de vaccin</t>
    </r>
    <r>
      <rPr>
        <vertAlign val="superscript"/>
        <sz val="14"/>
        <color indexed="8"/>
        <rFont val="Calibri"/>
        <family val="2"/>
      </rPr>
      <t xml:space="preserve"> </t>
    </r>
  </si>
  <si>
    <r>
      <rPr>
        <sz val="14"/>
        <color indexed="8"/>
        <rFont val="Calibri"/>
        <family val="2"/>
      </rPr>
      <t>Sérotypes</t>
    </r>
    <r>
      <rPr>
        <vertAlign val="superscript"/>
        <sz val="14"/>
        <color indexed="8"/>
        <rFont val="Calibri"/>
        <family val="2"/>
      </rPr>
      <t>1</t>
    </r>
  </si>
  <si>
    <r>
      <rPr>
        <i/>
        <sz val="14"/>
        <color indexed="8"/>
        <rFont val="Calibri"/>
        <family val="2"/>
      </rPr>
      <t xml:space="preserve">V. Choléra </t>
    </r>
    <r>
      <rPr>
        <sz val="14"/>
        <color indexed="8"/>
        <rFont val="Calibri"/>
        <family val="2"/>
      </rPr>
      <t>O1 et O139</t>
    </r>
  </si>
  <si>
    <r>
      <rPr>
        <i/>
        <sz val="14"/>
        <color indexed="8"/>
        <rFont val="Calibri"/>
        <family val="2"/>
      </rPr>
      <t xml:space="preserve">V. Choléra </t>
    </r>
    <r>
      <rPr>
        <sz val="14"/>
        <color indexed="8"/>
        <rFont val="Calibri"/>
        <family val="2"/>
      </rPr>
      <t>O1</t>
    </r>
  </si>
  <si>
    <r>
      <rPr>
        <b/>
        <sz val="14"/>
        <color indexed="8"/>
        <rFont val="Calibri"/>
        <family val="2"/>
      </rPr>
      <t>Présentation (doses par flacon, type de conditionnement primaire, forme pharmaceutique)</t>
    </r>
    <r>
      <rPr>
        <b/>
        <vertAlign val="superscript"/>
        <sz val="14"/>
        <color indexed="8"/>
        <rFont val="Calibri"/>
        <family val="2"/>
      </rPr>
      <t>1</t>
    </r>
  </si>
  <si>
    <t>Approvisionnement limité</t>
  </si>
  <si>
    <t>Stocks</t>
  </si>
  <si>
    <r>
      <rPr>
        <sz val="14"/>
        <color indexed="8"/>
        <rFont val="Calibri"/>
        <family val="2"/>
      </rPr>
      <t>Calendrier de vaccination recommandé par l'OMS</t>
    </r>
    <r>
      <rPr>
        <vertAlign val="superscript"/>
        <sz val="14"/>
        <color indexed="8"/>
        <rFont val="Calibri"/>
        <family val="2"/>
      </rPr>
      <t>3</t>
    </r>
  </si>
  <si>
    <r>
      <rPr>
        <sz val="14"/>
        <color indexed="8"/>
        <rFont val="Calibri"/>
        <family val="2"/>
      </rPr>
      <t>Taux de perte indicatif</t>
    </r>
    <r>
      <rPr>
        <vertAlign val="superscript"/>
        <sz val="14"/>
        <color indexed="8"/>
        <rFont val="Calibri"/>
        <family val="2"/>
      </rPr>
      <t>5</t>
    </r>
  </si>
  <si>
    <r>
      <rPr>
        <sz val="14"/>
        <color indexed="8"/>
        <rFont val="Calibri"/>
        <family val="2"/>
      </rPr>
      <t>Taux de perte réel spécifique au pays (</t>
    </r>
    <r>
      <rPr>
        <b/>
        <sz val="14"/>
        <color indexed="8"/>
        <rFont val="Calibri"/>
        <family val="2"/>
      </rPr>
      <t>information requise</t>
    </r>
    <r>
      <rPr>
        <sz val="14"/>
        <color indexed="8"/>
        <rFont val="Calibri"/>
        <family val="2"/>
      </rPr>
      <t>)</t>
    </r>
    <r>
      <rPr>
        <vertAlign val="superscript"/>
        <sz val="14"/>
        <color indexed="8"/>
        <rFont val="Calibri"/>
        <family val="2"/>
      </rPr>
      <t>4</t>
    </r>
  </si>
  <si>
    <r>
      <rPr>
        <b/>
        <sz val="14"/>
        <color indexed="8"/>
        <rFont val="Calibri"/>
        <family val="2"/>
      </rPr>
      <t>Fabricant</t>
    </r>
    <r>
      <rPr>
        <b/>
        <vertAlign val="superscript"/>
        <sz val="14"/>
        <color indexed="8"/>
        <rFont val="Calibri"/>
        <family val="2"/>
      </rPr>
      <t>1</t>
    </r>
  </si>
  <si>
    <t>Eubiologics Co., Ltd</t>
  </si>
  <si>
    <t>Janssen</t>
  </si>
  <si>
    <r>
      <rPr>
        <b/>
        <sz val="14"/>
        <color indexed="8"/>
        <rFont val="Calibri"/>
        <family val="2"/>
      </rPr>
      <t>Nom commercial du vaccin</t>
    </r>
    <r>
      <rPr>
        <b/>
        <vertAlign val="superscript"/>
        <sz val="14"/>
        <color indexed="8"/>
        <rFont val="Calibri"/>
        <family val="2"/>
      </rPr>
      <t>1</t>
    </r>
  </si>
  <si>
    <t>Shanchol</t>
  </si>
  <si>
    <t>Dukoral</t>
  </si>
  <si>
    <r>
      <rPr>
        <sz val="14"/>
        <color indexed="8"/>
        <rFont val="Calibri"/>
        <family val="2"/>
      </rPr>
      <t>Pays de fabrication</t>
    </r>
    <r>
      <rPr>
        <vertAlign val="superscript"/>
        <sz val="14"/>
        <color indexed="8"/>
        <rFont val="Calibri"/>
        <family val="2"/>
      </rPr>
      <t>1</t>
    </r>
  </si>
  <si>
    <t>Inde</t>
  </si>
  <si>
    <t>République de Corée</t>
  </si>
  <si>
    <t>Suède</t>
  </si>
  <si>
    <r>
      <rPr>
        <sz val="14"/>
        <color indexed="8"/>
        <rFont val="Calibri"/>
        <family val="2"/>
      </rPr>
      <t>Agence nationale de réglementation</t>
    </r>
    <r>
      <rPr>
        <vertAlign val="superscript"/>
        <sz val="14"/>
        <color indexed="8"/>
        <rFont val="Calibri"/>
        <family val="2"/>
      </rPr>
      <t>1</t>
    </r>
  </si>
  <si>
    <t>CDSCO (Inde)</t>
  </si>
  <si>
    <t>Agence des produits médicaux (Suède)</t>
  </si>
  <si>
    <r>
      <rPr>
        <sz val="14"/>
        <color indexed="8"/>
        <rFont val="Calibri"/>
        <family val="2"/>
      </rPr>
      <t>Date de la PQ OMS</t>
    </r>
    <r>
      <rPr>
        <vertAlign val="superscript"/>
        <sz val="14"/>
        <color indexed="8"/>
        <rFont val="Calibri"/>
        <family val="2"/>
      </rPr>
      <t>1</t>
    </r>
  </si>
  <si>
    <r>
      <rPr>
        <sz val="14"/>
        <color indexed="8"/>
        <rFont val="Calibri"/>
        <family val="2"/>
      </rPr>
      <t>Emballage secondaire</t>
    </r>
    <r>
      <rPr>
        <vertAlign val="superscript"/>
        <sz val="14"/>
        <color indexed="8"/>
        <rFont val="Calibri"/>
        <family val="2"/>
      </rPr>
      <t>1</t>
    </r>
  </si>
  <si>
    <t>carton de 35 flacons</t>
  </si>
  <si>
    <t>Carton à 10 bandes avec 5 tubes plastique par bande (50 doses)</t>
  </si>
  <si>
    <t>carton à 1 dose
carton à 2 doses
carton à 20 doses (en emballage tertiaire avec diluant)
paquet d'urgence à 170 doses (tampon fourni dans carton séparé transporté hors la chaîne du froid)</t>
  </si>
  <si>
    <t>24 mois à 2 à 8° C</t>
  </si>
  <si>
    <t>36 mois à 2 à 8° C</t>
  </si>
  <si>
    <r>
      <rPr>
        <sz val="14"/>
        <color indexed="8"/>
        <rFont val="Calibri"/>
        <family val="2"/>
      </rPr>
      <t>Volume chaîne du froid par dose (cm</t>
    </r>
    <r>
      <rPr>
        <vertAlign val="superscript"/>
        <sz val="14"/>
        <color indexed="8"/>
        <rFont val="Calibri"/>
        <family val="2"/>
      </rPr>
      <t>3</t>
    </r>
    <r>
      <rPr>
        <sz val="14"/>
        <color indexed="8"/>
        <rFont val="Calibri"/>
        <family val="2"/>
      </rPr>
      <t>)</t>
    </r>
    <r>
      <rPr>
        <vertAlign val="superscript"/>
        <sz val="14"/>
        <color indexed="8"/>
        <rFont val="Calibri"/>
        <family val="2"/>
      </rPr>
      <t>1</t>
    </r>
    <r>
      <rPr>
        <vertAlign val="superscript"/>
        <sz val="14"/>
        <color indexed="8"/>
        <rFont val="Calibri"/>
        <family val="2"/>
      </rPr>
      <t xml:space="preserve"> </t>
    </r>
  </si>
  <si>
    <r>
      <rPr>
        <sz val="14"/>
        <color indexed="8"/>
        <rFont val="Calibri"/>
        <family val="2"/>
      </rPr>
      <t>16,8 cm</t>
    </r>
    <r>
      <rPr>
        <vertAlign val="superscript"/>
        <sz val="14"/>
        <color indexed="8"/>
        <rFont val="Calibri"/>
        <family val="2"/>
      </rPr>
      <t>3</t>
    </r>
  </si>
  <si>
    <r>
      <rPr>
        <sz val="14"/>
        <color indexed="8"/>
        <rFont val="Calibri"/>
        <family val="2"/>
      </rPr>
      <t>7,85 cm</t>
    </r>
    <r>
      <rPr>
        <vertAlign val="superscript"/>
        <sz val="14"/>
        <color indexed="8"/>
        <rFont val="Calibri"/>
        <family val="2"/>
      </rPr>
      <t>3</t>
    </r>
  </si>
  <si>
    <r>
      <rPr>
        <sz val="14"/>
        <color indexed="8"/>
        <rFont val="Calibri"/>
        <family val="2"/>
      </rPr>
      <t>Volume chaîne du froid par dose (cm</t>
    </r>
    <r>
      <rPr>
        <vertAlign val="superscript"/>
        <sz val="14"/>
        <color indexed="8"/>
        <rFont val="Calibri"/>
        <family val="2"/>
      </rPr>
      <t>3</t>
    </r>
    <r>
      <rPr>
        <sz val="14"/>
        <color indexed="8"/>
        <rFont val="Calibri"/>
        <family val="2"/>
      </rPr>
      <t>)</t>
    </r>
    <r>
      <rPr>
        <vertAlign val="superscript"/>
        <sz val="14"/>
        <color indexed="8"/>
        <rFont val="Calibri"/>
        <family val="2"/>
      </rPr>
      <t>1</t>
    </r>
  </si>
  <si>
    <r>
      <rPr>
        <sz val="14"/>
        <color indexed="8"/>
        <rFont val="Calibri"/>
        <family val="2"/>
      </rPr>
      <t>En carton 1 dose:</t>
    </r>
    <r>
      <rPr>
        <sz val="14"/>
        <color indexed="8"/>
        <rFont val="Calibri"/>
        <family val="2"/>
      </rPr>
      <t xml:space="preserve"> </t>
    </r>
    <r>
      <rPr>
        <sz val="14"/>
        <color indexed="8"/>
        <rFont val="Calibri"/>
        <family val="2"/>
      </rPr>
      <t>271 cm</t>
    </r>
    <r>
      <rPr>
        <vertAlign val="superscript"/>
        <sz val="14"/>
        <color indexed="8"/>
        <rFont val="Calibri"/>
        <family val="2"/>
      </rPr>
      <t>3</t>
    </r>
    <r>
      <rPr>
        <sz val="14"/>
        <color indexed="8"/>
        <rFont val="Calibri"/>
        <family val="2"/>
      </rPr>
      <t xml:space="preserve">
en carton 2 doses:</t>
    </r>
    <r>
      <rPr>
        <sz val="14"/>
        <color indexed="8"/>
        <rFont val="Calibri"/>
        <family val="2"/>
      </rPr>
      <t xml:space="preserve"> </t>
    </r>
    <r>
      <rPr>
        <sz val="14"/>
        <color indexed="8"/>
        <rFont val="Calibri"/>
        <family val="2"/>
      </rPr>
      <t>136 cm</t>
    </r>
    <r>
      <rPr>
        <vertAlign val="superscript"/>
        <sz val="14"/>
        <color indexed="8"/>
        <rFont val="Calibri"/>
        <family val="2"/>
      </rPr>
      <t>3</t>
    </r>
    <r>
      <rPr>
        <sz val="14"/>
        <color indexed="8"/>
        <rFont val="Calibri"/>
        <family val="2"/>
      </rPr>
      <t xml:space="preserve">
en carton 20 doses:</t>
    </r>
    <r>
      <rPr>
        <sz val="14"/>
        <color indexed="8"/>
        <rFont val="Calibri"/>
        <family val="2"/>
      </rPr>
      <t xml:space="preserve"> </t>
    </r>
    <r>
      <rPr>
        <sz val="14"/>
        <color indexed="8"/>
        <rFont val="Calibri"/>
        <family val="2"/>
      </rPr>
      <t>44 cm</t>
    </r>
    <r>
      <rPr>
        <vertAlign val="superscript"/>
        <sz val="14"/>
        <color indexed="8"/>
        <rFont val="Calibri"/>
        <family val="2"/>
      </rPr>
      <t>3</t>
    </r>
    <r>
      <rPr>
        <sz val="14"/>
        <color indexed="8"/>
        <rFont val="Calibri"/>
        <family val="2"/>
      </rPr>
      <t xml:space="preserve">
en carton 170 doses:</t>
    </r>
    <r>
      <rPr>
        <sz val="14"/>
        <color indexed="8"/>
        <rFont val="Calibri"/>
        <family val="2"/>
      </rPr>
      <t xml:space="preserve"> </t>
    </r>
    <r>
      <rPr>
        <sz val="14"/>
        <color indexed="8"/>
        <rFont val="Calibri"/>
        <family val="2"/>
      </rPr>
      <t>24,4 cm</t>
    </r>
    <r>
      <rPr>
        <vertAlign val="superscript"/>
        <sz val="14"/>
        <color indexed="8"/>
        <rFont val="Calibri"/>
        <family val="2"/>
      </rPr>
      <t>3</t>
    </r>
  </si>
  <si>
    <r>
      <rPr>
        <sz val="14"/>
        <color indexed="8"/>
        <rFont val="Calibri"/>
        <family val="2"/>
      </rPr>
      <t>Type de pastille du contrôle du vaccin</t>
    </r>
    <r>
      <rPr>
        <vertAlign val="superscript"/>
        <sz val="14"/>
        <color indexed="8"/>
        <rFont val="Calibri"/>
        <family val="2"/>
      </rPr>
      <t>1</t>
    </r>
  </si>
  <si>
    <t>Type 14</t>
  </si>
  <si>
    <t>Type 30</t>
  </si>
  <si>
    <t>Néant</t>
  </si>
  <si>
    <r>
      <rPr>
        <sz val="14"/>
        <color indexed="8"/>
        <rFont val="Calibri"/>
        <family val="2"/>
      </rPr>
      <t>Traitement des flacons ouverts</t>
    </r>
    <r>
      <rPr>
        <vertAlign val="superscript"/>
        <sz val="14"/>
        <color indexed="8"/>
        <rFont val="Calibri"/>
        <family val="2"/>
      </rPr>
      <t>1</t>
    </r>
  </si>
  <si>
    <r>
      <rPr>
        <sz val="14"/>
        <color indexed="8"/>
        <rFont val="Calibri"/>
        <family val="2"/>
      </rPr>
      <t>Lien à la PQ OMS</t>
    </r>
    <r>
      <rPr>
        <vertAlign val="superscript"/>
        <sz val="14"/>
        <color indexed="8"/>
        <rFont val="Calibri"/>
        <family val="2"/>
      </rPr>
      <t>1</t>
    </r>
  </si>
  <si>
    <r>
      <rPr>
        <sz val="14"/>
        <color indexed="8"/>
        <rFont val="Calibri"/>
        <family val="2"/>
      </rPr>
      <t>Remarques OMS</t>
    </r>
    <r>
      <rPr>
        <vertAlign val="superscript"/>
        <sz val="14"/>
        <color indexed="8"/>
        <rFont val="Calibri"/>
        <family val="2"/>
      </rPr>
      <t>1</t>
    </r>
  </si>
  <si>
    <t>VPH</t>
  </si>
  <si>
    <r>
      <rPr>
        <sz val="14"/>
        <color indexed="8"/>
        <rFont val="Calibri"/>
        <family val="2"/>
      </rPr>
      <t>Type de vaccin</t>
    </r>
    <r>
      <rPr>
        <vertAlign val="superscript"/>
        <sz val="14"/>
        <color indexed="8"/>
        <rFont val="Calibri"/>
        <family val="2"/>
      </rPr>
      <t>1</t>
    </r>
    <r>
      <rPr>
        <vertAlign val="superscript"/>
        <sz val="14"/>
        <color indexed="8"/>
        <rFont val="Calibri"/>
        <family val="2"/>
      </rPr>
      <t xml:space="preserve"> </t>
    </r>
  </si>
  <si>
    <t>VPH bivalent</t>
  </si>
  <si>
    <t>VPH types 16 et 18</t>
  </si>
  <si>
    <r>
      <t>VPH types 6, 11, 16 et 18</t>
    </r>
    <r>
      <rPr>
        <sz val="11"/>
        <color indexed="8"/>
        <rFont val="Calibri"/>
        <family val="2"/>
        <scheme val="minor"/>
      </rPr>
      <t xml:space="preserve"> </t>
    </r>
  </si>
  <si>
    <t>16, 18</t>
  </si>
  <si>
    <t>routine</t>
  </si>
  <si>
    <t>2 doses (0,5 ml à 0 et 6 mois)</t>
  </si>
  <si>
    <t>GlaxoSmithKline Biologicals S.A.</t>
  </si>
  <si>
    <t>Merck Sharp &amp; Dohme Corp.</t>
  </si>
  <si>
    <r>
      <rPr>
        <b/>
        <sz val="14"/>
        <color indexed="8"/>
        <rFont val="Calibri"/>
        <family val="2"/>
      </rPr>
      <t>Cervarix</t>
    </r>
    <r>
      <rPr>
        <b/>
        <vertAlign val="superscript"/>
        <sz val="14"/>
        <color indexed="8"/>
        <rFont val="Calibri"/>
        <family val="2"/>
      </rPr>
      <t>TM</t>
    </r>
  </si>
  <si>
    <r>
      <rPr>
        <b/>
        <sz val="14"/>
        <color indexed="8"/>
        <rFont val="Calibri"/>
        <family val="2"/>
      </rPr>
      <t>Gardasil</t>
    </r>
    <r>
      <rPr>
        <b/>
        <sz val="14"/>
        <color indexed="8"/>
        <rFont val="Calibri"/>
        <family val="2"/>
      </rPr>
      <t>®</t>
    </r>
  </si>
  <si>
    <t>Cervarix</t>
  </si>
  <si>
    <t>Belgique</t>
  </si>
  <si>
    <t>États-Unis d’Amérique</t>
  </si>
  <si>
    <t>FAMHP (Belgique)</t>
  </si>
  <si>
    <r>
      <t>EMA (Agence européenne des médicaments)</t>
    </r>
    <r>
      <rPr>
        <sz val="11"/>
        <color indexed="8"/>
        <rFont val="Calibri"/>
        <family val="2"/>
        <scheme val="minor"/>
      </rPr>
      <t xml:space="preserve"> </t>
    </r>
  </si>
  <si>
    <t>intramusculaire</t>
  </si>
  <si>
    <t>carton de 10 flacons</t>
  </si>
  <si>
    <t>carton de 1 flacon 
carton de 10 flacons
carton de 100 flacons</t>
  </si>
  <si>
    <r>
      <t>48 mois à 2 à 8° C</t>
    </r>
    <r>
      <rPr>
        <sz val="11"/>
        <color indexed="8"/>
        <rFont val="Calibri"/>
        <family val="2"/>
        <scheme val="minor"/>
      </rPr>
      <t xml:space="preserve"> </t>
    </r>
  </si>
  <si>
    <r>
      <rPr>
        <sz val="14"/>
        <color indexed="8"/>
        <rFont val="Calibri"/>
        <family val="2"/>
      </rPr>
      <t>carton de 1 flacon:</t>
    </r>
    <r>
      <rPr>
        <sz val="14"/>
        <color indexed="8"/>
        <rFont val="Calibri"/>
        <family val="2"/>
      </rPr>
      <t xml:space="preserve"> </t>
    </r>
    <r>
      <rPr>
        <sz val="14"/>
        <color indexed="8"/>
        <rFont val="Calibri"/>
        <family val="2"/>
      </rPr>
      <t>57,7 cm</t>
    </r>
    <r>
      <rPr>
        <vertAlign val="superscript"/>
        <sz val="14"/>
        <color indexed="8"/>
        <rFont val="Calibri"/>
        <family val="2"/>
      </rPr>
      <t>3</t>
    </r>
    <r>
      <rPr>
        <sz val="14"/>
        <color indexed="8"/>
        <rFont val="Calibri"/>
        <family val="2"/>
      </rPr>
      <t xml:space="preserve">
carton de 10 flacons</t>
    </r>
    <r>
      <rPr>
        <sz val="14"/>
        <color indexed="8"/>
        <rFont val="Calibri"/>
        <family val="2"/>
      </rPr>
      <t xml:space="preserve"> </t>
    </r>
    <r>
      <rPr>
        <sz val="14"/>
        <color indexed="8"/>
        <rFont val="Calibri"/>
        <family val="2"/>
      </rPr>
      <t>11,5 cm</t>
    </r>
    <r>
      <rPr>
        <vertAlign val="superscript"/>
        <sz val="14"/>
        <color indexed="8"/>
        <rFont val="Calibri"/>
        <family val="2"/>
      </rPr>
      <t>3</t>
    </r>
    <r>
      <rPr>
        <sz val="14"/>
        <color indexed="8"/>
        <rFont val="Calibri"/>
        <family val="2"/>
      </rPr>
      <t xml:space="preserve">
carton de 100 flacons:</t>
    </r>
    <r>
      <rPr>
        <sz val="14"/>
        <color indexed="8"/>
        <rFont val="Calibri"/>
        <family val="2"/>
      </rPr>
      <t xml:space="preserve"> </t>
    </r>
    <r>
      <rPr>
        <sz val="14"/>
        <color indexed="8"/>
        <rFont val="Calibri"/>
        <family val="2"/>
      </rPr>
      <t>9,7 cm</t>
    </r>
    <r>
      <rPr>
        <vertAlign val="superscript"/>
        <sz val="14"/>
        <color indexed="8"/>
        <rFont val="Calibri"/>
        <family val="2"/>
      </rPr>
      <t>3</t>
    </r>
  </si>
  <si>
    <t>Pour ce vaccin, l'OMS recommande que les flacons ouverts soient jetés à la fin de la séance de vaccination ou 6 heures maximum après ouverture, selon le cas se présentant en premier.**</t>
  </si>
  <si>
    <t>https://extranet.who.int/gavi/PQ_Web/PreviewVaccine.aspx?nav=0&amp;ID=179</t>
  </si>
  <si>
    <r>
      <t>juillet 2014:</t>
    </r>
    <r>
      <rPr>
        <sz val="11"/>
        <color indexed="8"/>
        <rFont val="Calibri"/>
        <family val="2"/>
        <scheme val="minor"/>
      </rPr>
      <t xml:space="preserve"> </t>
    </r>
    <r>
      <rPr>
        <sz val="11"/>
        <color indexed="8"/>
        <rFont val="Calibri"/>
        <family val="2"/>
        <scheme val="minor"/>
      </rPr>
      <t>Notice du produit actualisée pour inclure un calendrier à deux doses pour les enfants âgés de 9 à 14 ans</t>
    </r>
    <r>
      <rPr>
        <sz val="11"/>
        <color indexed="8"/>
        <rFont val="Calibri"/>
        <family val="2"/>
        <scheme val="minor"/>
      </rPr>
      <t xml:space="preserve"> </t>
    </r>
  </si>
  <si>
    <t>**Pour plus d’informations, voir l’adresse: http://www.who.int/immunization_standards/vaccine_quality/cervarix_pqnote_2dose_2013/en/</t>
  </si>
  <si>
    <t>Polio</t>
  </si>
  <si>
    <t>Vaccin antipoliomyélitique inactivé (VPI)</t>
  </si>
  <si>
    <t xml:space="preserve"> </t>
  </si>
  <si>
    <t>Bilthoven Biologicals B.V.</t>
  </si>
  <si>
    <t>Sanofi Pasteur</t>
  </si>
  <si>
    <t>AJ Vaccines A/S</t>
  </si>
  <si>
    <t>GlaxoSmithKline</t>
  </si>
  <si>
    <t>Serum Institute of India Ltd, Inde</t>
  </si>
  <si>
    <t>Vaccin antipoliomyélitique multidose, 
suspension pour injections 2,5 ml</t>
  </si>
  <si>
    <t>Vaccin antipoliomyélitique (inactivé)</t>
  </si>
  <si>
    <t>Pays-Bas</t>
  </si>
  <si>
    <t>France</t>
  </si>
  <si>
    <t>Danemark</t>
  </si>
  <si>
    <r>
      <t>MEB (Pays-Bas)</t>
    </r>
    <r>
      <rPr>
        <sz val="11"/>
        <color indexed="8"/>
        <rFont val="Calibri"/>
        <family val="2"/>
        <scheme val="minor"/>
      </rPr>
      <t xml:space="preserve"> </t>
    </r>
  </si>
  <si>
    <t>MEB (Pays-Bas)</t>
  </si>
  <si>
    <t>ANSM (France)</t>
  </si>
  <si>
    <t>Agence danoise du médicament</t>
  </si>
  <si>
    <t>intramusculaire ou sous-cutanée</t>
  </si>
  <si>
    <t>intramusculaire et sous-cutanée</t>
  </si>
  <si>
    <t>10 flacons à 10 doses</t>
  </si>
  <si>
    <t>carton de 1 flacon, 10 flacons et 50 flacons</t>
  </si>
  <si>
    <t>carton de 50 flacons/ 50 doses</t>
  </si>
  <si>
    <t>carton de 50 flacons/ 100 doses</t>
  </si>
  <si>
    <r>
      <t>carton de 50 flacons/ 250 doses</t>
    </r>
    <r>
      <rPr>
        <sz val="11"/>
        <color indexed="8"/>
        <rFont val="Calibri"/>
        <family val="2"/>
        <scheme val="minor"/>
      </rPr>
      <t xml:space="preserve"> </t>
    </r>
  </si>
  <si>
    <r>
      <rPr>
        <sz val="14"/>
        <color indexed="8"/>
        <rFont val="Calibri"/>
        <family val="2"/>
      </rPr>
      <t>4 cm</t>
    </r>
    <r>
      <rPr>
        <vertAlign val="superscript"/>
        <sz val="14"/>
        <color indexed="8"/>
        <rFont val="Calibri"/>
        <family val="2"/>
      </rPr>
      <t>3</t>
    </r>
  </si>
  <si>
    <r>
      <rPr>
        <sz val="14"/>
        <color indexed="8"/>
        <rFont val="Calibri"/>
        <family val="2"/>
      </rPr>
      <t>carton de 1 flacon:</t>
    </r>
    <r>
      <rPr>
        <sz val="14"/>
        <color indexed="8"/>
        <rFont val="Calibri"/>
        <family val="2"/>
      </rPr>
      <t xml:space="preserve"> </t>
    </r>
    <r>
      <rPr>
        <sz val="14"/>
        <color indexed="8"/>
        <rFont val="Calibri"/>
        <family val="2"/>
      </rPr>
      <t>101,4 cm</t>
    </r>
    <r>
      <rPr>
        <vertAlign val="superscript"/>
        <sz val="14"/>
        <color indexed="8"/>
        <rFont val="Calibri"/>
        <family val="2"/>
      </rPr>
      <t>3</t>
    </r>
    <r>
      <rPr>
        <sz val="14"/>
        <color indexed="8"/>
        <rFont val="Calibri"/>
        <family val="2"/>
      </rPr>
      <t xml:space="preserve">
carton de 10 flacons:</t>
    </r>
    <r>
      <rPr>
        <sz val="14"/>
        <color indexed="8"/>
        <rFont val="Calibri"/>
        <family val="2"/>
      </rPr>
      <t xml:space="preserve"> </t>
    </r>
    <r>
      <rPr>
        <sz val="14"/>
        <color indexed="8"/>
        <rFont val="Calibri"/>
        <family val="2"/>
      </rPr>
      <t>26,8 cm</t>
    </r>
    <r>
      <rPr>
        <vertAlign val="superscript"/>
        <sz val="14"/>
        <color indexed="8"/>
        <rFont val="Calibri"/>
        <family val="2"/>
      </rPr>
      <t>3</t>
    </r>
    <r>
      <rPr>
        <sz val="14"/>
        <color indexed="8"/>
        <rFont val="Calibri"/>
        <family val="2"/>
      </rPr>
      <t xml:space="preserve">
carton de 50 flacons:</t>
    </r>
    <r>
      <rPr>
        <sz val="14"/>
        <color indexed="8"/>
        <rFont val="Calibri"/>
        <family val="2"/>
      </rPr>
      <t xml:space="preserve"> </t>
    </r>
    <r>
      <rPr>
        <sz val="14"/>
        <color indexed="8"/>
        <rFont val="Calibri"/>
        <family val="2"/>
      </rPr>
      <t>12,9 cm</t>
    </r>
    <r>
      <rPr>
        <vertAlign val="superscript"/>
        <sz val="14"/>
        <color indexed="8"/>
        <rFont val="Calibri"/>
        <family val="2"/>
      </rPr>
      <t>3</t>
    </r>
  </si>
  <si>
    <r>
      <rPr>
        <sz val="14"/>
        <color indexed="8"/>
        <rFont val="Calibri"/>
        <family val="2"/>
      </rPr>
      <t>17,6 cm</t>
    </r>
    <r>
      <rPr>
        <sz val="14"/>
        <color indexed="8"/>
        <rFont val="Calibri"/>
        <family val="2"/>
      </rPr>
      <t>³</t>
    </r>
  </si>
  <si>
    <t>8,8 cm³</t>
  </si>
  <si>
    <t>Type 7</t>
  </si>
  <si>
    <t>Pour ce vaccin, l'OMS recommande que les flacons ouverts soient jetés à la fin de la séance de vaccination ou 6 heures maximum après ouverture, selon le cas se présentant en premier.</t>
  </si>
  <si>
    <t>Vaccins contre l'encéphalite japonaise vivant (SA14-14-2)</t>
  </si>
  <si>
    <t>1 dose à l'âge de 9 mois</t>
  </si>
  <si>
    <r>
      <rPr>
        <sz val="14"/>
        <color indexed="8"/>
        <rFont val="Calibri"/>
        <family val="2"/>
      </rPr>
      <t>Taux de perte indicatif</t>
    </r>
    <r>
      <rPr>
        <vertAlign val="superscript"/>
        <sz val="14"/>
        <color indexed="8"/>
        <rFont val="Calibri"/>
        <family val="2"/>
      </rPr>
      <t>4</t>
    </r>
  </si>
  <si>
    <t>Biological E Limited</t>
  </si>
  <si>
    <r>
      <t>GPO-MBP Co., Ltd</t>
    </r>
    <r>
      <rPr>
        <sz val="11"/>
        <color indexed="8"/>
        <rFont val="Calibri"/>
        <family val="2"/>
        <scheme val="minor"/>
      </rPr>
      <t xml:space="preserve"> </t>
    </r>
  </si>
  <si>
    <t>Chengdu Institute of Biological Products Co. Ltd China</t>
  </si>
  <si>
    <t>JEEV Pediatric</t>
  </si>
  <si>
    <t>IMOJEV MD</t>
  </si>
  <si>
    <t>Vaccin contre l'encéphalite japonaise vivant</t>
  </si>
  <si>
    <t>Thaïlande</t>
  </si>
  <si>
    <t>Chine</t>
  </si>
  <si>
    <r>
      <t>CDSCO (Inde)</t>
    </r>
    <r>
      <rPr>
        <sz val="11"/>
        <color indexed="8"/>
        <rFont val="Calibri"/>
        <family val="2"/>
        <scheme val="minor"/>
      </rPr>
      <t xml:space="preserve"> </t>
    </r>
  </si>
  <si>
    <t>Agence thaïlandaise de l'alimentation et du médicament</t>
  </si>
  <si>
    <t>CFDA (Chine)</t>
  </si>
  <si>
    <t>sous-cutanée</t>
  </si>
  <si>
    <t>carton de 48 flacons
 (14,5 x 10,8 x 4,5 cm)</t>
  </si>
  <si>
    <t>24 mois à 2 - 8° C</t>
  </si>
  <si>
    <r>
      <t>36 mois à 2 - 8° C</t>
    </r>
    <r>
      <rPr>
        <sz val="11"/>
        <color indexed="8"/>
        <rFont val="Calibri"/>
        <family val="2"/>
        <scheme val="minor"/>
      </rPr>
      <t xml:space="preserve"> </t>
    </r>
  </si>
  <si>
    <r>
      <t>24 mois à 2 - 8° C</t>
    </r>
    <r>
      <rPr>
        <sz val="11"/>
        <color indexed="8"/>
        <rFont val="Calibri"/>
        <family val="2"/>
        <scheme val="minor"/>
      </rPr>
      <t xml:space="preserve"> </t>
    </r>
  </si>
  <si>
    <t>36 mois à 2 - 8° C</t>
  </si>
  <si>
    <r>
      <t>18 mois à 2 - 8° C</t>
    </r>
    <r>
      <rPr>
        <sz val="11"/>
        <color indexed="8"/>
        <rFont val="Calibri"/>
        <family val="2"/>
        <scheme val="minor"/>
      </rPr>
      <t xml:space="preserve"> </t>
    </r>
  </si>
  <si>
    <r>
      <rPr>
        <sz val="14"/>
        <color indexed="8"/>
        <rFont val="Calibri"/>
        <family val="2"/>
      </rPr>
      <t>14.7 cm</t>
    </r>
    <r>
      <rPr>
        <vertAlign val="superscript"/>
        <sz val="14"/>
        <color indexed="8"/>
        <rFont val="Calibri"/>
        <family val="2"/>
      </rPr>
      <t>3</t>
    </r>
    <r>
      <rPr>
        <sz val="14"/>
        <color indexed="8"/>
        <rFont val="Calibri"/>
        <family val="2"/>
      </rPr>
      <t xml:space="preserve"> </t>
    </r>
  </si>
  <si>
    <r>
      <rPr>
        <sz val="14"/>
        <color indexed="8"/>
        <rFont val="Calibri"/>
        <family val="2"/>
      </rPr>
      <t>2,5 cm</t>
    </r>
    <r>
      <rPr>
        <vertAlign val="superscript"/>
        <sz val="14"/>
        <color indexed="8"/>
        <rFont val="Calibri"/>
        <family val="2"/>
      </rPr>
      <t>3</t>
    </r>
  </si>
  <si>
    <r>
      <rPr>
        <sz val="14"/>
        <color indexed="8"/>
        <rFont val="Calibri"/>
        <family val="2"/>
      </rPr>
      <t>4,2 cm</t>
    </r>
    <r>
      <rPr>
        <vertAlign val="superscript"/>
        <sz val="14"/>
        <color indexed="8"/>
        <rFont val="Calibri"/>
        <family val="2"/>
      </rPr>
      <t>3</t>
    </r>
  </si>
  <si>
    <r>
      <rPr>
        <sz val="14"/>
        <color indexed="8"/>
        <rFont val="Calibri"/>
        <family val="2"/>
      </rPr>
      <t>21,2 cm</t>
    </r>
    <r>
      <rPr>
        <vertAlign val="superscript"/>
        <sz val="14"/>
        <color indexed="8"/>
        <rFont val="Calibri"/>
        <family val="2"/>
      </rPr>
      <t>3</t>
    </r>
  </si>
  <si>
    <t>Pour ce vaccin, l'OMS recommande que les flacons ouverts soient jetés à la fin de la séance de vaccination ou 6 heures au maximum après ouverture, selon le cas se présentant en premier.</t>
  </si>
  <si>
    <t>Rougeole</t>
  </si>
  <si>
    <t>1 dose administrée entre 9 mois et 5 ans</t>
  </si>
  <si>
    <r>
      <t>P.T.</t>
    </r>
    <r>
      <rPr>
        <sz val="11"/>
        <color indexed="8"/>
        <rFont val="Calibri"/>
        <family val="2"/>
        <scheme val="minor"/>
      </rPr>
      <t xml:space="preserve"> </t>
    </r>
    <r>
      <rPr>
        <sz val="11"/>
        <color indexed="8"/>
        <rFont val="Calibri"/>
        <family val="2"/>
        <scheme val="minor"/>
      </rPr>
      <t>Bio Farma (Persero)</t>
    </r>
  </si>
  <si>
    <t>Indonésie</t>
  </si>
  <si>
    <t>NA-DFC (Indonésie)</t>
  </si>
  <si>
    <t>36 mois à 2 - 8° C;
à l'abri de la lumière</t>
  </si>
  <si>
    <r>
      <rPr>
        <sz val="14"/>
        <color indexed="8"/>
        <rFont val="Calibri"/>
        <family val="2"/>
      </rPr>
      <t>1,65 cm</t>
    </r>
    <r>
      <rPr>
        <vertAlign val="superscript"/>
        <sz val="14"/>
        <color indexed="8"/>
        <rFont val="Calibri"/>
        <family val="2"/>
      </rPr>
      <t>3</t>
    </r>
  </si>
  <si>
    <r>
      <t>* Les deux produits de vaccination disponibles à la fois pour la routine et les campagnes.</t>
    </r>
    <r>
      <rPr>
        <sz val="11"/>
        <color indexed="8"/>
        <rFont val="Calibri"/>
        <family val="2"/>
        <scheme val="minor"/>
      </rPr>
      <t xml:space="preserve"> </t>
    </r>
  </si>
  <si>
    <r>
      <t>Rougeole-rubéole</t>
    </r>
    <r>
      <rPr>
        <sz val="11"/>
        <color indexed="8"/>
        <rFont val="Calibri"/>
        <family val="2"/>
        <scheme val="minor"/>
      </rPr>
      <t xml:space="preserve"> </t>
    </r>
  </si>
  <si>
    <t>Rougeole-rubéole</t>
  </si>
  <si>
    <t>2 doses: à 9 mois et entre 15 et 18 mois</t>
  </si>
  <si>
    <t>1 dose entre 9 mois et 15 ans</t>
  </si>
  <si>
    <r>
      <t>Méningite A</t>
    </r>
    <r>
      <rPr>
        <sz val="11"/>
        <color indexed="8"/>
        <rFont val="Calibri"/>
        <family val="2"/>
        <scheme val="minor"/>
      </rPr>
      <t xml:space="preserve"> </t>
    </r>
  </si>
  <si>
    <t>Aucun autre vaccin préqualifié</t>
  </si>
  <si>
    <t>Vaccin conjugué anti-méningococcique A</t>
  </si>
  <si>
    <t>A</t>
  </si>
  <si>
    <t>l'offre excède la demande</t>
  </si>
  <si>
    <t>MenAfrivac</t>
  </si>
  <si>
    <t>Men AfriVac 5µg</t>
  </si>
  <si>
    <r>
      <t>2,11 cm</t>
    </r>
    <r>
      <rPr>
        <vertAlign val="superscript"/>
        <sz val="14"/>
        <color indexed="8"/>
        <rFont val="Calibri"/>
        <family val="2"/>
      </rPr>
      <t>3</t>
    </r>
    <r>
      <rPr>
        <sz val="14"/>
        <color indexed="8"/>
        <rFont val="Calibri"/>
        <family val="2"/>
      </rPr>
      <t xml:space="preserve"> (flacon) + 3,11 cm</t>
    </r>
    <r>
      <rPr>
        <vertAlign val="superscript"/>
        <sz val="14"/>
        <color indexed="8"/>
        <rFont val="Calibri"/>
        <family val="2"/>
      </rPr>
      <t>3</t>
    </r>
    <r>
      <rPr>
        <sz val="14"/>
        <color indexed="8"/>
        <rFont val="Calibri"/>
        <family val="2"/>
      </rPr>
      <t xml:space="preserve"> (ampoule)</t>
    </r>
    <r>
      <rPr>
        <sz val="14"/>
        <color indexed="8"/>
        <rFont val="Calibri"/>
        <family val="2"/>
      </rPr>
      <t xml:space="preserve"> </t>
    </r>
  </si>
  <si>
    <t>Vaccin antipneumococcique conjugué (VPC)</t>
  </si>
  <si>
    <t>1, 4, 5, 6B, 7F, 9V, 14, 18C, 19F et 23F</t>
  </si>
  <si>
    <r>
      <t>1, 3, 4, 5, 6A, 6B, 7F, 9V, 14, 18C, 19A, 19F, 23F</t>
    </r>
    <r>
      <rPr>
        <sz val="11"/>
        <color indexed="8"/>
        <rFont val="Calibri"/>
        <family val="2"/>
        <scheme val="minor"/>
      </rPr>
      <t xml:space="preserve"> </t>
    </r>
  </si>
  <si>
    <t>Pfizer</t>
  </si>
  <si>
    <t>Synflorix</t>
  </si>
  <si>
    <t>Prevenar 13</t>
  </si>
  <si>
    <t>Agence européenne des médicaments (EMA)</t>
  </si>
  <si>
    <t>3 doses</t>
  </si>
  <si>
    <t xml:space="preserve">3 doses </t>
  </si>
  <si>
    <t>carton de 100 flacons</t>
  </si>
  <si>
    <t>48 mois à 2 - 8° C</t>
  </si>
  <si>
    <t>48 mois à 2 à 8° C</t>
  </si>
  <si>
    <r>
      <rPr>
        <sz val="14"/>
        <color indexed="8"/>
        <rFont val="Calibri"/>
        <family val="2"/>
      </rPr>
      <t>2,4 cm</t>
    </r>
    <r>
      <rPr>
        <sz val="14"/>
        <color indexed="8"/>
        <rFont val="Calibri"/>
        <family val="2"/>
      </rPr>
      <t>³</t>
    </r>
  </si>
  <si>
    <r>
      <rPr>
        <sz val="14"/>
        <rFont val="Calibri"/>
        <family val="2"/>
      </rPr>
      <t>12 cm</t>
    </r>
    <r>
      <rPr>
        <vertAlign val="superscript"/>
        <sz val="14"/>
        <rFont val="Calibri"/>
        <family val="2"/>
      </rPr>
      <t>3</t>
    </r>
    <r>
      <rPr>
        <sz val="14"/>
        <rFont val="Calibri"/>
        <family val="2"/>
      </rPr>
      <t>*</t>
    </r>
  </si>
  <si>
    <r>
      <rPr>
        <sz val="14"/>
        <color indexed="8"/>
        <rFont val="Calibri"/>
        <family val="2"/>
      </rPr>
      <t>3,5 cm</t>
    </r>
    <r>
      <rPr>
        <sz val="14"/>
        <color indexed="8"/>
        <rFont val="Calibri"/>
        <family val="2"/>
      </rPr>
      <t>³*</t>
    </r>
  </si>
  <si>
    <r>
      <rPr>
        <sz val="14"/>
        <color indexed="8"/>
        <rFont val="Calibri"/>
        <family val="2"/>
      </rPr>
      <t>carton de 1 flacon:</t>
    </r>
    <r>
      <rPr>
        <sz val="14"/>
        <color indexed="8"/>
        <rFont val="Calibri"/>
        <family val="2"/>
      </rPr>
      <t xml:space="preserve"> </t>
    </r>
    <r>
      <rPr>
        <sz val="14"/>
        <color indexed="8"/>
        <rFont val="Calibri"/>
        <family val="2"/>
      </rPr>
      <t>58 cm</t>
    </r>
    <r>
      <rPr>
        <vertAlign val="superscript"/>
        <sz val="14"/>
        <color indexed="8"/>
        <rFont val="Calibri"/>
        <family val="2"/>
      </rPr>
      <t>3</t>
    </r>
    <r>
      <rPr>
        <sz val="14"/>
        <color indexed="8"/>
        <rFont val="Calibri"/>
        <family val="2"/>
      </rPr>
      <t xml:space="preserve">
carton de 10 flacons:</t>
    </r>
    <r>
      <rPr>
        <sz val="14"/>
        <color indexed="8"/>
        <rFont val="Calibri"/>
        <family val="2"/>
      </rPr>
      <t xml:space="preserve"> </t>
    </r>
    <r>
      <rPr>
        <sz val="14"/>
        <color indexed="8"/>
        <rFont val="Calibri"/>
        <family val="2"/>
      </rPr>
      <t>11,5 cm</t>
    </r>
    <r>
      <rPr>
        <vertAlign val="superscript"/>
        <sz val="14"/>
        <color indexed="8"/>
        <rFont val="Calibri"/>
        <family val="2"/>
      </rPr>
      <t>3</t>
    </r>
    <r>
      <rPr>
        <sz val="14"/>
        <color indexed="8"/>
        <rFont val="Calibri"/>
        <family val="2"/>
      </rPr>
      <t xml:space="preserve">
carton de 100 flacons: 10 cm</t>
    </r>
    <r>
      <rPr>
        <vertAlign val="superscript"/>
        <sz val="14"/>
        <color indexed="8"/>
        <rFont val="Calibri"/>
        <family val="2"/>
      </rPr>
      <t>3</t>
    </r>
  </si>
  <si>
    <t>Vaccin pentavalent</t>
  </si>
  <si>
    <t>Serum Institute of India Ltd.</t>
  </si>
  <si>
    <t>Panacea Biotec Limited</t>
  </si>
  <si>
    <t>ComBE Five</t>
  </si>
  <si>
    <t>Eupenta</t>
  </si>
  <si>
    <t>Pentabio</t>
  </si>
  <si>
    <t>-</t>
  </si>
  <si>
    <t>EasyFive-TT</t>
  </si>
  <si>
    <t>Corée du Sud</t>
  </si>
  <si>
    <t>MFDS (Corée du Sud)</t>
  </si>
  <si>
    <r>
      <t>intramusculaire</t>
    </r>
    <r>
      <rPr>
        <sz val="11"/>
        <color indexed="8"/>
        <rFont val="Calibri"/>
        <family val="2"/>
        <scheme val="minor"/>
      </rPr>
      <t xml:space="preserve"> </t>
    </r>
  </si>
  <si>
    <t>carton de 48 flacons</t>
  </si>
  <si>
    <t>carton 
(contenant 10 flacons)</t>
  </si>
  <si>
    <t>carton 
(contenant 50 flacons)</t>
  </si>
  <si>
    <t>carton (contenant 50 flacons)</t>
  </si>
  <si>
    <r>
      <t>carton de 10 flacons (50 doses)
 avec des dimensions de 13,3 x 5,0 x 6,0 cm</t>
    </r>
    <r>
      <rPr>
        <sz val="11"/>
        <color indexed="8"/>
        <rFont val="Calibri"/>
        <family val="2"/>
        <scheme val="minor"/>
      </rPr>
      <t xml:space="preserve"> </t>
    </r>
  </si>
  <si>
    <t>carton de 24 flacons</t>
  </si>
  <si>
    <t>carton de 50 flacons</t>
  </si>
  <si>
    <t>carton de 216 flacons de Hib et 216 flacons de DTC-HépB</t>
  </si>
  <si>
    <t>Carton de 50 flacons (50 doses)</t>
  </si>
  <si>
    <t>Carton de 25 flacons (250 doses)</t>
  </si>
  <si>
    <t>Carton de 10 flacons (100 doses) [Dimensions 13,3 x 5,0 x 6,0 cm)</t>
  </si>
  <si>
    <r>
      <rPr>
        <sz val="14"/>
        <color indexed="8"/>
        <rFont val="Calibri"/>
        <family val="2"/>
      </rPr>
      <t>7,3 cm</t>
    </r>
    <r>
      <rPr>
        <vertAlign val="superscript"/>
        <sz val="14"/>
        <color indexed="8"/>
        <rFont val="Calibri"/>
        <family val="2"/>
      </rPr>
      <t>3</t>
    </r>
  </si>
  <si>
    <r>
      <rPr>
        <sz val="14"/>
        <color indexed="8"/>
        <rFont val="Calibri"/>
        <family val="2"/>
      </rPr>
      <t>8,787 cm</t>
    </r>
    <r>
      <rPr>
        <vertAlign val="superscript"/>
        <sz val="14"/>
        <color indexed="8"/>
        <rFont val="Calibri"/>
        <family val="2"/>
      </rPr>
      <t>3</t>
    </r>
  </si>
  <si>
    <r>
      <rPr>
        <sz val="14"/>
        <color indexed="8"/>
        <rFont val="Calibri"/>
        <family val="2"/>
      </rPr>
      <t>2,9 cm</t>
    </r>
    <r>
      <rPr>
        <vertAlign val="superscript"/>
        <sz val="14"/>
        <color indexed="8"/>
        <rFont val="Calibri"/>
        <family val="2"/>
      </rPr>
      <t>3</t>
    </r>
  </si>
  <si>
    <r>
      <rPr>
        <sz val="14"/>
        <color indexed="8"/>
        <rFont val="Calibri"/>
        <family val="2"/>
      </rPr>
      <t>8,0 cm</t>
    </r>
    <r>
      <rPr>
        <vertAlign val="superscript"/>
        <sz val="14"/>
        <color indexed="8"/>
        <rFont val="Calibri"/>
        <family val="2"/>
      </rPr>
      <t>3</t>
    </r>
  </si>
  <si>
    <r>
      <rPr>
        <sz val="14"/>
        <color indexed="8"/>
        <rFont val="Calibri"/>
        <family val="2"/>
      </rPr>
      <t>3,06 cm</t>
    </r>
    <r>
      <rPr>
        <sz val="14"/>
        <color indexed="8"/>
        <rFont val="Calibri"/>
        <family val="2"/>
      </rPr>
      <t>³</t>
    </r>
  </si>
  <si>
    <r>
      <rPr>
        <sz val="14"/>
        <color indexed="8"/>
        <rFont val="Calibri"/>
        <family val="2"/>
      </rPr>
      <t>2,11 cm</t>
    </r>
    <r>
      <rPr>
        <vertAlign val="superscript"/>
        <sz val="14"/>
        <color indexed="8"/>
        <rFont val="Calibri"/>
        <family val="2"/>
      </rPr>
      <t>3</t>
    </r>
  </si>
  <si>
    <r>
      <rPr>
        <sz val="14"/>
        <color indexed="8"/>
        <rFont val="Calibri"/>
        <family val="2"/>
      </rPr>
      <t>58.7 cm</t>
    </r>
    <r>
      <rPr>
        <vertAlign val="superscript"/>
        <sz val="14"/>
        <color indexed="8"/>
        <rFont val="Calibri"/>
        <family val="2"/>
      </rPr>
      <t>3</t>
    </r>
  </si>
  <si>
    <r>
      <rPr>
        <sz val="14"/>
        <color indexed="8"/>
        <rFont val="Calibri"/>
        <family val="2"/>
      </rPr>
      <t>21,09 cm</t>
    </r>
    <r>
      <rPr>
        <sz val="14"/>
        <color indexed="8"/>
        <rFont val="Calibri"/>
        <family val="2"/>
      </rPr>
      <t>³  (flacon) + 12,18 cm³  (ampoule)</t>
    </r>
  </si>
  <si>
    <r>
      <rPr>
        <sz val="14"/>
        <color indexed="8"/>
        <rFont val="Calibri"/>
        <family val="2"/>
      </rPr>
      <t>4,0 cm</t>
    </r>
    <r>
      <rPr>
        <vertAlign val="superscript"/>
        <sz val="14"/>
        <color indexed="8"/>
        <rFont val="Calibri"/>
        <family val="2"/>
      </rPr>
      <t>3</t>
    </r>
  </si>
  <si>
    <r>
      <rPr>
        <sz val="14"/>
        <color indexed="8"/>
        <rFont val="Calibri"/>
        <family val="2"/>
      </rPr>
      <t>7,5 cm</t>
    </r>
    <r>
      <rPr>
        <vertAlign val="superscript"/>
        <sz val="14"/>
        <color indexed="8"/>
        <rFont val="Calibri"/>
        <family val="2"/>
      </rPr>
      <t>3</t>
    </r>
  </si>
  <si>
    <t>Anti-rotavirus</t>
  </si>
  <si>
    <t>W179, SC2, W178, BrB, WC3</t>
  </si>
  <si>
    <t>RIX4414.</t>
  </si>
  <si>
    <t>116 E</t>
  </si>
  <si>
    <t>G1, G2, G3, G4, G9</t>
  </si>
  <si>
    <t>À administrer en même temps  que le DTC1 et le DTC2, avec  un intervalle d’au moins quatre  semaines entre les doses (2 doses).</t>
  </si>
  <si>
    <t>Merck &amp; Co.</t>
  </si>
  <si>
    <t>Bharat Biotech International</t>
  </si>
  <si>
    <t>RotaTeq</t>
  </si>
  <si>
    <t>Rotarix</t>
  </si>
  <si>
    <t>FDA (Etats-Unis)</t>
  </si>
  <si>
    <t>1 ou 10 doses par carton</t>
  </si>
  <si>
    <r>
      <t>30 mois à 2-8° C</t>
    </r>
    <r>
      <rPr>
        <sz val="11"/>
        <color indexed="8"/>
        <rFont val="Calibri"/>
        <family val="2"/>
        <scheme val="minor"/>
      </rPr>
      <t xml:space="preserve"> </t>
    </r>
  </si>
  <si>
    <t>17,6 cm³ [le diluant peut être stocké à la température ambiante; si le diluant est également stocké dans la chaîne du froid, le volume par dose est de 35,2 cm³]</t>
  </si>
  <si>
    <t>10,5 cm³ [le diluant peut être stocké à la température ambiante; si le diluant est également stocké dans la chaîne du froid, le volume par dose est de 21,1 cm³]</t>
  </si>
  <si>
    <r>
      <rPr>
        <sz val="14"/>
        <color indexed="8"/>
        <rFont val="Calibri"/>
        <family val="2"/>
      </rPr>
      <t>en carton de 1 dose 134 cm</t>
    </r>
    <r>
      <rPr>
        <vertAlign val="superscript"/>
        <sz val="14"/>
        <color indexed="8"/>
        <rFont val="Calibri"/>
        <family val="2"/>
      </rPr>
      <t>3</t>
    </r>
    <r>
      <rPr>
        <sz val="14"/>
        <color indexed="8"/>
        <rFont val="Calibri"/>
        <family val="2"/>
      </rPr>
      <t xml:space="preserve">
en carton de 10 doses 85,3 cm</t>
    </r>
    <r>
      <rPr>
        <vertAlign val="superscript"/>
        <sz val="14"/>
        <color indexed="8"/>
        <rFont val="Calibri"/>
        <family val="2"/>
      </rPr>
      <t>3</t>
    </r>
  </si>
  <si>
    <r>
      <rPr>
        <sz val="14"/>
        <color indexed="8"/>
        <rFont val="Calibri"/>
        <family val="2"/>
      </rPr>
      <t xml:space="preserve">Volume de la chaîne du froid par personne totalement immunisée </t>
    </r>
    <r>
      <rPr>
        <sz val="14"/>
        <color indexed="8"/>
        <rFont val="Calibri"/>
        <family val="2"/>
      </rPr>
      <t>(cm³)</t>
    </r>
    <r>
      <rPr>
        <sz val="14"/>
        <color indexed="8"/>
        <rFont val="Calibri"/>
        <family val="2"/>
      </rPr>
      <t>¹</t>
    </r>
    <r>
      <rPr>
        <sz val="14"/>
        <color indexed="8"/>
        <rFont val="Calibri"/>
        <family val="2"/>
      </rPr>
      <t xml:space="preserve"> </t>
    </r>
  </si>
  <si>
    <t>9,6 cm³</t>
  </si>
  <si>
    <t>52,7 cm³ [le diluant peut être stocké à la température ambiante; si le diluant est également stocké dans la chaîne du froid, le volume par dose est de 105,5 cm³]</t>
  </si>
  <si>
    <r>
      <rPr>
        <sz val="14"/>
        <color indexed="8"/>
        <rFont val="Calibri"/>
        <family val="2"/>
      </rPr>
      <t>en carton de 1 dose 268 cm</t>
    </r>
    <r>
      <rPr>
        <vertAlign val="superscript"/>
        <sz val="14"/>
        <color indexed="8"/>
        <rFont val="Calibri"/>
        <family val="2"/>
      </rPr>
      <t>3</t>
    </r>
    <r>
      <rPr>
        <sz val="14"/>
        <color indexed="8"/>
        <rFont val="Calibri"/>
        <family val="2"/>
      </rPr>
      <t xml:space="preserve">
en carton de 10 doses 170,6 cm</t>
    </r>
    <r>
      <rPr>
        <vertAlign val="superscript"/>
        <sz val="14"/>
        <color indexed="8"/>
        <rFont val="Calibri"/>
        <family val="2"/>
      </rPr>
      <t>3</t>
    </r>
  </si>
  <si>
    <t>146,2 cm³</t>
  </si>
  <si>
    <r>
      <t>Aucune</t>
    </r>
    <r>
      <rPr>
        <sz val="11"/>
        <color indexed="8"/>
        <rFont val="Calibri"/>
        <family val="2"/>
        <scheme val="minor"/>
      </rPr>
      <t xml:space="preserve"> </t>
    </r>
  </si>
  <si>
    <t>Type 2</t>
  </si>
  <si>
    <r>
      <t>dose unique (0,5 ml) à 9 mois</t>
    </r>
    <r>
      <rPr>
        <sz val="11"/>
        <color indexed="8"/>
        <rFont val="Calibri"/>
        <family val="2"/>
        <scheme val="minor"/>
      </rPr>
      <t xml:space="preserve"> </t>
    </r>
  </si>
  <si>
    <t>dose unique</t>
  </si>
  <si>
    <t>dose unique (0,5 ml) à 9 mois</t>
  </si>
  <si>
    <t>dose unique à ou après 9 mois</t>
  </si>
  <si>
    <t>FSUE (Federal state unitary enterprise) de l'Institut Chumakov</t>
  </si>
  <si>
    <t>Bio-Manguinhos/Fiocruz</t>
  </si>
  <si>
    <t>Institut Pasteur, Dakar</t>
  </si>
  <si>
    <t>Bio-Manguinhos</t>
  </si>
  <si>
    <t>Vaccin antiamaril stabilisé</t>
  </si>
  <si>
    <t>STAMARIL</t>
  </si>
  <si>
    <t>Russie (Fédération de)</t>
  </si>
  <si>
    <t>Brésil</t>
  </si>
  <si>
    <t>Sénégal</t>
  </si>
  <si>
    <t>Fédération de Russie</t>
  </si>
  <si>
    <t>Service fédéral de surveillance sanitaire (ROSZDRAVNADZOR) de la Fédération de Russie</t>
  </si>
  <si>
    <t>Agencia Nacional da Vigilancia Sanitaria</t>
  </si>
  <si>
    <t>Ministère de la Santé publique (Sénégal)</t>
  </si>
  <si>
    <t>ANVISA (Brésil)</t>
  </si>
  <si>
    <t>Ministère de la Santé publique</t>
  </si>
  <si>
    <t>carton de 10 ampoules</t>
  </si>
  <si>
    <t>36 mois à 2 - 8° C, à l'abri de la lumière</t>
  </si>
  <si>
    <r>
      <rPr>
        <sz val="14"/>
        <color indexed="8"/>
        <rFont val="Calibri"/>
        <family val="2"/>
      </rPr>
      <t>6cm</t>
    </r>
    <r>
      <rPr>
        <vertAlign val="superscript"/>
        <sz val="14"/>
        <color indexed="8"/>
        <rFont val="Calibri"/>
        <family val="2"/>
      </rPr>
      <t>3</t>
    </r>
    <r>
      <rPr>
        <sz val="14"/>
        <color indexed="8"/>
        <rFont val="Calibri"/>
        <family val="2"/>
      </rPr>
      <t xml:space="preserve"> (boîte de diluant séparée, stockable hors  chaîne du froid)</t>
    </r>
  </si>
  <si>
    <r>
      <rPr>
        <sz val="14"/>
        <color indexed="8"/>
        <rFont val="Calibri"/>
        <family val="2"/>
      </rPr>
      <t>2,96 cm</t>
    </r>
    <r>
      <rPr>
        <vertAlign val="superscript"/>
        <sz val="14"/>
        <color indexed="8"/>
        <rFont val="Calibri"/>
        <family val="2"/>
      </rPr>
      <t>3</t>
    </r>
  </si>
  <si>
    <r>
      <rPr>
        <sz val="14"/>
        <color indexed="8"/>
        <rFont val="Calibri"/>
        <family val="2"/>
      </rPr>
      <t>1,4 cm</t>
    </r>
    <r>
      <rPr>
        <vertAlign val="superscript"/>
        <sz val="14"/>
        <color indexed="8"/>
        <rFont val="Calibri"/>
        <family val="2"/>
      </rPr>
      <t>3</t>
    </r>
  </si>
  <si>
    <r>
      <rPr>
        <sz val="14"/>
        <color indexed="8"/>
        <rFont val="Calibri"/>
        <family val="2"/>
      </rPr>
      <t>2,44 cm</t>
    </r>
    <r>
      <rPr>
        <vertAlign val="superscript"/>
        <sz val="14"/>
        <color indexed="8"/>
        <rFont val="Calibri"/>
        <family val="2"/>
      </rPr>
      <t>3</t>
    </r>
  </si>
  <si>
    <r>
      <rPr>
        <sz val="14"/>
        <color indexed="8"/>
        <rFont val="Calibri"/>
        <family val="2"/>
      </rPr>
      <t>0,7 cm</t>
    </r>
    <r>
      <rPr>
        <vertAlign val="superscript"/>
        <sz val="14"/>
        <color indexed="8"/>
        <rFont val="Calibri"/>
        <family val="2"/>
      </rPr>
      <t>3</t>
    </r>
  </si>
  <si>
    <r>
      <rPr>
        <sz val="14"/>
        <color indexed="8"/>
        <rFont val="Calibri"/>
        <family val="2"/>
      </rPr>
      <t>7,2 cm</t>
    </r>
    <r>
      <rPr>
        <vertAlign val="superscript"/>
        <sz val="14"/>
        <color indexed="8"/>
        <rFont val="Calibri"/>
        <family val="2"/>
      </rPr>
      <t>3</t>
    </r>
    <r>
      <rPr>
        <sz val="14"/>
        <color indexed="8"/>
        <rFont val="Calibri"/>
        <family val="2"/>
      </rPr>
      <t xml:space="preserve"> (boîte de diluant séparée, stockable hors  chaîne du froid)</t>
    </r>
  </si>
  <si>
    <r>
      <rPr>
        <sz val="14"/>
        <color indexed="8"/>
        <rFont val="Calibri"/>
        <family val="2"/>
      </rPr>
      <t>2,8 cm</t>
    </r>
    <r>
      <rPr>
        <vertAlign val="superscript"/>
        <sz val="14"/>
        <color indexed="8"/>
        <rFont val="Calibri"/>
        <family val="2"/>
      </rPr>
      <t>3</t>
    </r>
  </si>
  <si>
    <r>
      <rPr>
        <sz val="14"/>
        <color indexed="8"/>
        <rFont val="Calibri"/>
        <family val="2"/>
      </rPr>
      <t>0,63 cm</t>
    </r>
    <r>
      <rPr>
        <vertAlign val="superscript"/>
        <sz val="14"/>
        <color indexed="8"/>
        <rFont val="Calibri"/>
        <family val="2"/>
      </rPr>
      <t>3</t>
    </r>
  </si>
  <si>
    <r>
      <t xml:space="preserve">Prix en USD par dose de vaccin sur la base des données à disposition.  Il s'agit d'un prix </t>
    </r>
    <r>
      <rPr>
        <b/>
        <i/>
        <sz val="11"/>
        <color indexed="8"/>
        <rFont val="Calibri"/>
        <family val="2"/>
      </rPr>
      <t>indicatif</t>
    </r>
    <r>
      <rPr>
        <sz val="11"/>
        <color indexed="8"/>
        <rFont val="Calibri"/>
        <family val="2"/>
        <scheme val="minor"/>
      </rPr>
      <t xml:space="preserve"> établi par le Secrétariat de Gavi, à utiliser par les pays à des fins de planification.  Le prix couvre exclusivement la dose de vaccin et ne couvre pas les frais associés, notamment mais non seulement le fret, les frais de la chaîne du froid, les frais administratifs et les pertes. Lorsqu'il y a plusieurs fournisseurs pour une même présentation du vaccin, ou s'il y a une gamme de prix offerts par le même fournisseur du vaccin, le prix indiqué est un prix moyen pondéré.    </t>
    </r>
  </si>
  <si>
    <r>
      <rPr>
        <sz val="11"/>
        <color indexed="8"/>
        <rFont val="Calibri"/>
        <family val="2"/>
      </rPr>
      <t>Prix par personne totalement immunisée (USD), ajusté pour tenir compte des pertes vaccinales.</t>
    </r>
    <r>
      <rPr>
        <sz val="11"/>
        <color indexed="8"/>
        <rFont val="Calibri"/>
        <family val="2"/>
      </rPr>
      <t xml:space="preserve"> L'ajustement du prix tient compte du coût estimé des pertes pour chaque dose de vaccin. Le taux de perte indicatif utilisé dans le calcul est le taux de perte réel d'un pays donné, que ce dernier doit introduire dans la cellule appropriée. Cette valeur ne doit pas être utilisée à des fins de planification sans tenir compte du taux de couverture, car cela surestimerait les besoins.</t>
    </r>
  </si>
  <si>
    <r>
      <rPr>
        <sz val="11"/>
        <color indexed="8"/>
        <rFont val="Calibri"/>
        <family val="2"/>
      </rPr>
      <t>Le prix par dose USD est multiplié par le nombre total de doses requises pour une vaccination complète selon le Calendrier de vaccination recommandé par l'OMS (Notes d'information de l'OMS)</t>
    </r>
    <r>
      <rPr>
        <sz val="11"/>
        <color indexed="8"/>
        <rFont val="Calibri"/>
        <family val="2"/>
      </rPr>
      <t xml:space="preserve">  </t>
    </r>
  </si>
  <si>
    <r>
      <t>Le volume de la chaîne du froid est multiplié par le nombre total de doses requises pour une vaccination complète selon le Calendrier de vaccination recommandé par l'OMS (Notes d'information de l'OMS)</t>
    </r>
    <r>
      <rPr>
        <sz val="11"/>
        <color indexed="8"/>
        <rFont val="Calibri"/>
        <family val="2"/>
        <scheme val="minor"/>
      </rPr>
      <t xml:space="preserve">  </t>
    </r>
  </si>
  <si>
    <r>
      <t>Volume de la chaîne du froid par personne totalement immunisée et ajusté en foncion des pertes (cm</t>
    </r>
    <r>
      <rPr>
        <b/>
        <vertAlign val="superscript"/>
        <sz val="12"/>
        <rFont val="Calibri"/>
        <family val="2"/>
      </rPr>
      <t>3</t>
    </r>
    <r>
      <rPr>
        <b/>
        <sz val="12"/>
        <rFont val="Calibri"/>
        <family val="2"/>
      </rPr>
      <t>)</t>
    </r>
  </si>
  <si>
    <r>
      <rPr>
        <sz val="14"/>
        <color indexed="8"/>
        <rFont val="Calibri"/>
        <family val="2"/>
      </rPr>
      <t xml:space="preserve">Volume de la chaîne du froid par personne totalement immunisée et ajusté en foncion des pertes (cm3)¹ </t>
    </r>
    <r>
      <rPr>
        <sz val="14"/>
        <color indexed="8"/>
        <rFont val="Calibri"/>
        <family val="2"/>
      </rPr>
      <t xml:space="preserve">⁵ </t>
    </r>
  </si>
  <si>
    <r>
      <t>Les vaccins indiqués ci-dessous sont actuellement proposés par Gavi et figurent dans le portail de soutien du pays.</t>
    </r>
    <r>
      <rPr>
        <sz val="11"/>
        <color indexed="8"/>
        <rFont val="Calibri"/>
        <family val="2"/>
        <scheme val="minor"/>
      </rPr>
      <t xml:space="preserve">   
</t>
    </r>
  </si>
  <si>
    <t>n/a</t>
  </si>
  <si>
    <t>Vaccin anticholérique oral</t>
  </si>
  <si>
    <t>Vaccin anticholérique oral inactivé</t>
  </si>
  <si>
    <t>EuBiologics prévoit de remplacer graduellement l'approvisionnement d'Euvichol par Euvichol-Plus</t>
  </si>
  <si>
    <t>30 mois à 2 - 8° C</t>
  </si>
  <si>
    <r>
      <t>Voie d'a</t>
    </r>
    <r>
      <rPr>
        <sz val="14"/>
        <color indexed="8"/>
        <rFont val="Calibri"/>
        <family val="2"/>
      </rPr>
      <t>dministration</t>
    </r>
    <r>
      <rPr>
        <vertAlign val="superscript"/>
        <sz val="14"/>
        <color indexed="8"/>
        <rFont val="Calibri"/>
        <family val="2"/>
      </rPr>
      <t>1</t>
    </r>
  </si>
  <si>
    <t>Orale</t>
  </si>
  <si>
    <r>
      <t>2 doses orales liquides espacées d'un intervalle minimum de 14 jours pour les enfants âgés ≥1 an.</t>
    </r>
    <r>
      <rPr>
        <sz val="11"/>
        <color indexed="8"/>
        <rFont val="Calibri"/>
        <family val="2"/>
        <scheme val="minor"/>
      </rPr>
      <t xml:space="preserve"> </t>
    </r>
  </si>
  <si>
    <t xml:space="preserve">2 doses orales liquides espacées d'un intervalle minimum de 14 jours pour les enfants âgés ≥1 an. </t>
  </si>
  <si>
    <r>
      <rPr>
        <sz val="14"/>
        <color indexed="8"/>
        <rFont val="Calibri"/>
        <family val="2"/>
      </rPr>
      <t>Durée de conservation</t>
    </r>
    <r>
      <rPr>
        <vertAlign val="superscript"/>
        <sz val="14"/>
        <color indexed="8"/>
        <rFont val="Calibri"/>
        <family val="2"/>
      </rPr>
      <t>1</t>
    </r>
  </si>
  <si>
    <t>AUTRES VACCINS PRÉ-QUALIFIÉS NON PRÉSENTÉS DANS LE MENU DE GAVI</t>
  </si>
  <si>
    <t>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t>
  </si>
  <si>
    <t xml:space="preserve">4 Source : Secrétariat de Gavi, voir l'onglet définitions pour les détails </t>
  </si>
  <si>
    <t>Valneva Sweden AB  est devenue la nouvelle titulaire d'autorisation de mise sur le marché de ce vaccin en février 2015 [auparavant Crucell Sweden AB]</t>
  </si>
  <si>
    <t>Vaccination de routine/campagne/stocks</t>
  </si>
  <si>
    <t>Papillomavirus Humain (PVH)</t>
  </si>
  <si>
    <t>Vaccin PVH bivalent recombinant à pseudo-particules virales</t>
  </si>
  <si>
    <t>Vaccin PVH quadrivalent recombinant à pseudo-particules virales</t>
  </si>
  <si>
    <r>
      <rPr>
        <sz val="14"/>
        <color indexed="23"/>
        <rFont val="Calibri"/>
        <family val="2"/>
      </rPr>
      <t>carton de 1 flacons: 28,8 cm</t>
    </r>
    <r>
      <rPr>
        <vertAlign val="superscript"/>
        <sz val="14"/>
        <color indexed="23"/>
        <rFont val="Calibri"/>
        <family val="2"/>
      </rPr>
      <t>3</t>
    </r>
    <r>
      <rPr>
        <sz val="14"/>
        <color indexed="23"/>
        <rFont val="Calibri"/>
        <family val="2"/>
      </rPr>
      <t xml:space="preserve">
carton de 10 flacons: 5,7 cm</t>
    </r>
    <r>
      <rPr>
        <vertAlign val="superscript"/>
        <sz val="14"/>
        <color indexed="23"/>
        <rFont val="Calibri"/>
        <family val="2"/>
      </rPr>
      <t>3</t>
    </r>
    <r>
      <rPr>
        <sz val="14"/>
        <color indexed="23"/>
        <rFont val="Calibri"/>
        <family val="2"/>
      </rPr>
      <t xml:space="preserve">
</t>
    </r>
    <r>
      <rPr>
        <sz val="14"/>
        <rFont val="Calibri"/>
        <family val="2"/>
      </rPr>
      <t>carton de 100 flacons: 4,8 cm</t>
    </r>
    <r>
      <rPr>
        <vertAlign val="superscript"/>
        <sz val="14"/>
        <rFont val="Calibri"/>
        <family val="2"/>
      </rPr>
      <t>3</t>
    </r>
    <r>
      <rPr>
        <sz val="14"/>
        <rFont val="Calibri"/>
        <family val="2"/>
      </rPr>
      <t>*</t>
    </r>
  </si>
  <si>
    <r>
      <rPr>
        <sz val="14"/>
        <color indexed="23"/>
        <rFont val="Calibri"/>
        <family val="2"/>
      </rPr>
      <t>carton de 1 flacon: 75 cm</t>
    </r>
    <r>
      <rPr>
        <vertAlign val="superscript"/>
        <sz val="14"/>
        <color indexed="23"/>
        <rFont val="Calibri"/>
        <family val="2"/>
      </rPr>
      <t>3</t>
    </r>
    <r>
      <rPr>
        <sz val="14"/>
        <color indexed="23"/>
        <rFont val="Calibri"/>
        <family val="2"/>
      </rPr>
      <t xml:space="preserve">
</t>
    </r>
    <r>
      <rPr>
        <sz val="14"/>
        <rFont val="Calibri"/>
        <family val="2"/>
      </rPr>
      <t>carton de 10 flacons: 15 cm</t>
    </r>
    <r>
      <rPr>
        <vertAlign val="superscript"/>
        <sz val="14"/>
        <rFont val="Calibri"/>
        <family val="2"/>
      </rPr>
      <t>3</t>
    </r>
    <r>
      <rPr>
        <sz val="14"/>
        <rFont val="Calibri"/>
        <family val="2"/>
      </rPr>
      <t>*</t>
    </r>
  </si>
  <si>
    <r>
      <rPr>
        <sz val="14"/>
        <color indexed="23"/>
        <rFont val="Calibri"/>
        <family val="2"/>
      </rPr>
      <t xml:space="preserve">carton de 1 flacon 
carton de 10 flacons
</t>
    </r>
    <r>
      <rPr>
        <sz val="14"/>
        <rFont val="Calibri"/>
        <family val="2"/>
      </rPr>
      <t>carton de 100 flacons*</t>
    </r>
  </si>
  <si>
    <r>
      <rPr>
        <sz val="14"/>
        <color indexed="23"/>
        <rFont val="Calibri"/>
        <family val="2"/>
      </rPr>
      <t xml:space="preserve">carton de 1 flacon </t>
    </r>
    <r>
      <rPr>
        <sz val="14"/>
        <rFont val="Calibri"/>
        <family val="2"/>
      </rPr>
      <t xml:space="preserve">
carton de 10 flacons*</t>
    </r>
  </si>
  <si>
    <t>* Cet emballage secondaire est obtenu par l'UNICEF pour les pays Gavi. Pour cette présentation, l'emballage secondaire sans astérisque en gris n'est pas acheté par Gavi.</t>
  </si>
  <si>
    <t>***Sur la base de 2 doses pour un enfant totalement immunisé. Les populations spéciales auront besoin de 3 doses. Voir le document d'orientation de l'OMS sur les vaccins anti-PVH 2014 http://www.who.int/entity/wer/2014/wer8943.pdf?ua=1]</t>
  </si>
  <si>
    <t xml:space="preserve"> 
Juin 2016: Notice du produit actualisée pour inclure l'indication d'utilisation de l'ECTC
Sept. 2014: Notice du produit actualisée pour inclure un calendrier alternatif à deux doses pour les enfants âgés de 9 à 13 ans.</t>
  </si>
  <si>
    <t xml:space="preserve">Juillet 2014: Notice du produit actualisée pour inclure un calendrier de vaccination à 2 doses pour les enfants de 9 à 13 ans
La présentation liquide à deux doses sans conservateur est une nouvelle présentation pour les programmes élargis de vaccination (PEV) soutenus par l'ONU. Son utilisation requiert donc une formation spécifique des agents de vaccination et un suivi formel post-introduction.** </t>
  </si>
  <si>
    <t>La première série peut être administrée selon les programmes habituels des programmes nationaux de vaccination, par exemple à 6, 10 et 14 semaines (VPO1, VPO2, VPO3+VPI), ou à 2, 4 et 6 mois (VPO1, VPO2+VPI, VPO3 ou VPO1, VPO2, VPO3+VPI). Le VPO et le VPI peuvent être co-administrés avec d'autres vaccins pour nourrissons.</t>
  </si>
  <si>
    <r>
      <rPr>
        <sz val="14"/>
        <color indexed="8"/>
        <rFont val="Calibri"/>
        <family val="2"/>
      </rPr>
      <t>Voie d'administration</t>
    </r>
    <r>
      <rPr>
        <vertAlign val="superscript"/>
        <sz val="14"/>
        <color indexed="8"/>
        <rFont val="Calibri"/>
        <family val="2"/>
      </rPr>
      <t>1</t>
    </r>
  </si>
  <si>
    <t>6 Pour les produits en EUR, le prix réel pour les pays sera en USD sur la base du taux de change USD/EUR de l'ONU à la date de paiement de la facture du fournisseur.</t>
  </si>
  <si>
    <t>1 Source : Page sur les produits préqualifiés par l’OMS : ces pages sont mises à jour par l'OMS au fur et à mesure  de la disponibilité de nouvelles informations. Veuillez  vous y reporter pour obtenir les informations les plus récentes.</t>
  </si>
  <si>
    <r>
      <rPr>
        <sz val="14"/>
        <color indexed="8"/>
        <rFont val="Calibri"/>
        <family val="2"/>
      </rPr>
      <t>15,7 cm</t>
    </r>
    <r>
      <rPr>
        <vertAlign val="superscript"/>
        <sz val="14"/>
        <color indexed="8"/>
        <rFont val="Calibri"/>
        <family val="2"/>
      </rPr>
      <t>3</t>
    </r>
  </si>
  <si>
    <t>Plateau Akylux de 280 flacons
 (41,5 x 22 x 4,5 cm)</t>
  </si>
  <si>
    <t>Plateau Akylux de 360 flacons</t>
  </si>
  <si>
    <r>
      <t>Pour ce vaccin, l'OMS recommande que les flacons ouverts soient conservés pour utilisation lors de sessions de vaccination ultérieures (jusqu'à 28 jours au maximum), sous réserve que les conditions figurant dans la déclaration de politique de l'OMS</t>
    </r>
    <r>
      <rPr>
        <sz val="14"/>
        <color indexed="8"/>
        <rFont val="Calibri"/>
        <family val="2"/>
      </rPr>
      <t xml:space="preserve"> sur l'utilisation de flacons de vaccins multidoses lors de sessions ultérieures soient remplies.</t>
    </r>
  </si>
  <si>
    <r>
      <t>Pour ce vaccin, l'OMS recommande que les flacons ouverts soient conservés pour utilisation lors de sessions de vaccination ultérieures (jusqu'à 28 jours au maximum), sous réserve des conditions figurant dans la déclaration de politique de l'OMS:</t>
    </r>
    <r>
      <rPr>
        <sz val="14"/>
        <color indexed="8"/>
        <rFont val="Calibri"/>
        <family val="2"/>
      </rPr>
      <t xml:space="preserve"> sur l'utilisation de flacons de vaccins multidoses lors de sessions ultérieures soient remplies.</t>
    </r>
  </si>
  <si>
    <t>IPV Vaccine SSI</t>
  </si>
  <si>
    <r>
      <t>La première série peut être administrée selon les programmes habituels des programmes nationaux de vaccination, par exemple à 6, 10 et 14 semaines (VPO1, VPO2, VPO3+VPI), ou à 2, 4 et 6 mois (VPO1, VPO2+VPI, VPO3 ou VPO1, VPO2, VPO3+VPI).</t>
    </r>
    <r>
      <rPr>
        <sz val="14"/>
        <color indexed="8"/>
        <rFont val="Calibri"/>
        <family val="2"/>
      </rPr>
      <t xml:space="preserve"> Le VPO et le VPI peuvent être co-administrés avec d'autres vaccins pour nourrissons.</t>
    </r>
  </si>
  <si>
    <t xml:space="preserve">n/a </t>
  </si>
  <si>
    <t>Notes</t>
  </si>
  <si>
    <t>campagne</t>
  </si>
  <si>
    <r>
      <t>généralement 2 doses à 4 semaines d'intervalle à partir de l'âge de 6 mois</t>
    </r>
    <r>
      <rPr>
        <sz val="11"/>
        <color indexed="8"/>
        <rFont val="Calibri"/>
        <family val="2"/>
        <scheme val="minor"/>
      </rPr>
      <t xml:space="preserve"> </t>
    </r>
  </si>
  <si>
    <t>Vaccin vivant atténué (SA14-14-2)</t>
  </si>
  <si>
    <t>Vaccin vivant chimérique</t>
  </si>
  <si>
    <t>Vaccin contre l'encéphalite japonaise inactivé (humain) (Vaccin inactivé purifié - adsorbé)</t>
  </si>
  <si>
    <t>Le fabricant du produit fini est Government Pharmaceutical Organization-Merieux Biological Products Co (GPO-MBP), une co-entreprise entre GPO (Thaïlande) et Sanofi Pasteur. Le propriétaire du produit est Sanofi Pasteur, comme indiqué sur l'étiquetage du produit.</t>
  </si>
  <si>
    <t>Planification requise</t>
  </si>
  <si>
    <t>Dix flacons emballés dans une petite boîte ( 83 mm x 43,5 mm x 38,5 mm), avec une notice d'emballage.
Dix petites boîtes sont emballées avec une membrane plastique. 
Dix unités moyennes (contant chacune 100 flacons) sont emballées dans un carton ondulé (445 mm x 222 mm x 215 mm).</t>
  </si>
  <si>
    <t>routine 
(rougeole deuxième dose)</t>
  </si>
  <si>
    <t>campagne 
(activités de vaccination supplémentaires contre la rougeole)</t>
  </si>
  <si>
    <t>P.T. Bio Farma (Persero)*</t>
  </si>
  <si>
    <t>Vaccination de routine / campagne / stocks</t>
  </si>
  <si>
    <t>Nourrissons et enfants de 3 à 24 mois, dose unique par voie intramusculaire</t>
  </si>
  <si>
    <t>Pour ce vaccin, l'OMS recommande que les flacons ouverts soient jetés à la fin de la séance de vaccination ou 6 heures maximum après ouverture, selon le cas se présentant en premier (cf. aussi les « remarques OMS » ci-dessous)</t>
  </si>
  <si>
    <t>De 1 à 29 ans, dose unique par voie intramusculaire</t>
  </si>
  <si>
    <t>Royaume-Uni</t>
  </si>
  <si>
    <r>
      <rPr>
        <sz val="14"/>
        <color indexed="55"/>
        <rFont val="Calibri"/>
        <family val="2"/>
      </rPr>
      <t xml:space="preserve">carton de 25 flacons
</t>
    </r>
    <r>
      <rPr>
        <sz val="14"/>
        <rFont val="Calibri"/>
        <family val="2"/>
      </rPr>
      <t>carton de 50 flacons*</t>
    </r>
  </si>
  <si>
    <r>
      <rPr>
        <sz val="14"/>
        <color indexed="55"/>
        <rFont val="Calibri"/>
        <family val="2"/>
      </rPr>
      <t>carton de 25 flacons</t>
    </r>
    <r>
      <rPr>
        <sz val="14"/>
        <color indexed="8"/>
        <rFont val="Calibri"/>
        <family val="2"/>
      </rPr>
      <t xml:space="preserve">
carton de 50 flacons*</t>
    </r>
  </si>
  <si>
    <t>Vaccin antipneumococcique conjugué à 10 valences</t>
  </si>
  <si>
    <r>
      <t>Vaccin antipneumococcique conjugué à 13 valences</t>
    </r>
    <r>
      <rPr>
        <sz val="11"/>
        <color indexed="8"/>
        <rFont val="Calibri"/>
        <family val="2"/>
        <scheme val="minor"/>
      </rPr>
      <t xml:space="preserve"> </t>
    </r>
  </si>
  <si>
    <t>Pour ce vaccin, l'OMS recommande que les flacons ouverts soient conservés pour utilisation lors de sessions de vaccination ultérieures (jusqu'à 28 jours au maximum), sous réserve des conditions figurant dans la déclaration de politique de l'OMS "l'utilisation de flacons de vaccins multidoses lors de sessions ultérieures" soient remplies.***</t>
  </si>
  <si>
    <r>
      <t>14,061 cm</t>
    </r>
    <r>
      <rPr>
        <sz val="14"/>
        <color indexed="8"/>
        <rFont val="Calibri"/>
        <family val="2"/>
      </rPr>
      <t>³</t>
    </r>
  </si>
  <si>
    <r>
      <t>14,87 cm</t>
    </r>
    <r>
      <rPr>
        <sz val="14"/>
        <color indexed="8"/>
        <rFont val="Calibri"/>
        <family val="2"/>
      </rPr>
      <t>³</t>
    </r>
  </si>
  <si>
    <r>
      <t>14,7 cm</t>
    </r>
    <r>
      <rPr>
        <sz val="14"/>
        <color indexed="8"/>
        <rFont val="Calibri"/>
        <family val="2"/>
      </rPr>
      <t>³</t>
    </r>
  </si>
  <si>
    <t>Diphtérie - Tétanos - Coqueluche (germes entiers) - Hépatite B - Haemophilus influenzae de type b</t>
  </si>
  <si>
    <t>Vaccin conjugué adsorbé contre la diphtérie, le tétanos, la coqueluche, l'hépatite B et les infections à Haemophilus influenzae de type b</t>
  </si>
  <si>
    <t>Pour ce vaccin, l'OMS recommande que les flacons ouverts soient conservés pour utilisation lors de sessions de vaccination ultérieures (jusqu'à 28 jours au maximum), sous réserve des conditions figurant dans la déclaration de politique de l'OMS "L'utilisation de flacons de vaccins multidoses lors de sessions ultérieures" soient remplies.</t>
  </si>
  <si>
    <t>Carton (contenant 4 x 50 = 200 flacons de composante Hib et 4 x 50 = 200 ampoules de composante DTC-HépB)</t>
  </si>
  <si>
    <t>Pour ce vaccin, l'OMS recommande que les flacons ouverts soient conservés pour utilisation lors de sessions de vaccination ultérieures (jusqu'à 28 jours au maximum), sous réserve des conditions figurant dans la déclaration de politique de l'OMS sur "l'utilisation de flacons de vaccins multidoses lors de sessions ultérieures" soient remplies.</t>
  </si>
  <si>
    <t>Carton de 144 flacons de Hib et 144 flacons de DTC-HépB</t>
  </si>
  <si>
    <t>Carton (contenant 3 x 50 = 150 flacons de composante Hib et 3 x 50 = 150 flacons de composante DTC-HépB)</t>
  </si>
  <si>
    <r>
      <t>P.T.</t>
    </r>
    <r>
      <rPr>
        <b/>
        <sz val="14"/>
        <color indexed="8"/>
        <rFont val="Calibri"/>
        <family val="2"/>
      </rPr>
      <t xml:space="preserve"> Bio Farma (Persero)</t>
    </r>
  </si>
  <si>
    <t>En cartons de 25 doses: 138,9 cm³</t>
  </si>
  <si>
    <r>
      <t>En cartons de 50 doses:</t>
    </r>
    <r>
      <rPr>
        <sz val="14"/>
        <color indexed="8"/>
        <rFont val="Calibri"/>
        <family val="2"/>
      </rPr>
      <t xml:space="preserve"> 34,2 cm³</t>
    </r>
  </si>
  <si>
    <t>À administrer en même temps que le DTC1, le DTC2 et le DTC3, avec un intervalle d’au moins 4 semaines entre les doses (3 doses).</t>
  </si>
  <si>
    <t>À administrer en même temps  que le DTC1 et le DTC2, avec un intervalle d’au moins quatre  semaines entre les doses (2 doses).</t>
  </si>
  <si>
    <t>RIX4414</t>
  </si>
  <si>
    <t>RV1 (vaccin antirotavirus monovalent humain (vivant))</t>
  </si>
  <si>
    <r>
      <rPr>
        <sz val="14"/>
        <color indexed="23"/>
        <rFont val="Calibri"/>
        <family val="2"/>
      </rPr>
      <t xml:space="preserve">10 </t>
    </r>
    <r>
      <rPr>
        <sz val="14"/>
        <rFont val="Calibri"/>
        <family val="2"/>
      </rPr>
      <t>ou 25 doses par carton*</t>
    </r>
  </si>
  <si>
    <r>
      <rPr>
        <sz val="14"/>
        <color indexed="23"/>
        <rFont val="Calibri"/>
        <family val="2"/>
      </rPr>
      <t xml:space="preserve">1, 10 ou </t>
    </r>
    <r>
      <rPr>
        <sz val="14"/>
        <rFont val="Calibri"/>
        <family val="2"/>
      </rPr>
      <t>50 doses par carton*</t>
    </r>
  </si>
  <si>
    <r>
      <rPr>
        <sz val="14"/>
        <color indexed="23"/>
        <rFont val="Calibri"/>
        <family val="2"/>
      </rPr>
      <t>carton de 10 doses: 75,3 cm</t>
    </r>
    <r>
      <rPr>
        <vertAlign val="superscript"/>
        <sz val="14"/>
        <color indexed="23"/>
        <rFont val="Calibri"/>
        <family val="2"/>
      </rPr>
      <t>3</t>
    </r>
    <r>
      <rPr>
        <sz val="14"/>
        <color indexed="23"/>
        <rFont val="Calibri"/>
        <family val="2"/>
      </rPr>
      <t xml:space="preserve">
</t>
    </r>
    <r>
      <rPr>
        <sz val="14"/>
        <rFont val="Calibri"/>
        <family val="2"/>
      </rPr>
      <t>carton de 25 doses: 46,3 cm</t>
    </r>
    <r>
      <rPr>
        <vertAlign val="superscript"/>
        <sz val="14"/>
        <rFont val="Calibri"/>
        <family val="2"/>
      </rPr>
      <t>3*</t>
    </r>
  </si>
  <si>
    <r>
      <rPr>
        <sz val="14"/>
        <color indexed="23"/>
        <rFont val="Calibri"/>
        <family val="2"/>
      </rPr>
      <t>en carton de 1 dose: 115,3 cm</t>
    </r>
    <r>
      <rPr>
        <vertAlign val="superscript"/>
        <sz val="14"/>
        <color indexed="23"/>
        <rFont val="Calibri"/>
        <family val="2"/>
      </rPr>
      <t>3</t>
    </r>
    <r>
      <rPr>
        <sz val="14"/>
        <color indexed="23"/>
        <rFont val="Calibri"/>
        <family val="2"/>
      </rPr>
      <t xml:space="preserve">
en carton de 10 doses: 43,3 cm</t>
    </r>
    <r>
      <rPr>
        <vertAlign val="superscript"/>
        <sz val="14"/>
        <color indexed="23"/>
        <rFont val="Calibri"/>
        <family val="2"/>
      </rPr>
      <t>3</t>
    </r>
    <r>
      <rPr>
        <sz val="14"/>
        <color indexed="23"/>
        <rFont val="Calibri"/>
        <family val="2"/>
      </rPr>
      <t xml:space="preserve">
</t>
    </r>
    <r>
      <rPr>
        <sz val="14"/>
        <rFont val="Calibri"/>
        <family val="2"/>
      </rPr>
      <t>en carton de 50 doses: 17,12 cm</t>
    </r>
    <r>
      <rPr>
        <vertAlign val="superscript"/>
        <sz val="14"/>
        <rFont val="Calibri"/>
        <family val="2"/>
      </rPr>
      <t>3*</t>
    </r>
  </si>
  <si>
    <t xml:space="preserve"> 3,2 cm³</t>
  </si>
  <si>
    <t xml:space="preserve">
4,2 cm³
</t>
  </si>
  <si>
    <t xml:space="preserve">
12,6 cm³
</t>
  </si>
  <si>
    <t xml:space="preserve">Pour ce vaccin, l'OMS recommande que les flacons ouverts soient jetés à la fin de la séance de vaccination ou 6 heures maximum après ouverture, selon le cas se présentant en premier </t>
  </si>
  <si>
    <t>Les données de stabilité indiquent que le vaccin peut être conservé à 2-8°C jusqu'au point d'échéance PCV2 (à 5°C l'échéance de la PCV2 est 225 jours). Concernant les vaccins sans PCV livrés à PAHO, la durée maximale de conservation est de 6 mois à 2-8°C.</t>
  </si>
  <si>
    <t>Carton de 25 flacons (125 doses)</t>
  </si>
  <si>
    <t>Carton de 30 flacons (300 doses)</t>
  </si>
  <si>
    <t xml:space="preserve"> 31,6 cm³ [le diluant peut être stocké à la température ambiante; si le diluant est également stocké dans la chaîne du froid, le volume par dose est de 63,3 cm³]</t>
  </si>
  <si>
    <t>1 dose vial, liquid</t>
  </si>
  <si>
    <t>1 dose vial, liquid + buffer sachet</t>
  </si>
  <si>
    <t>HPV2, 2 doses/vial, liquid</t>
  </si>
  <si>
    <t>HPV4, 1 dose/vial, liquid</t>
  </si>
  <si>
    <t>IPV, 1 dose/vial, liquid</t>
  </si>
  <si>
    <t>IPV, 5 doses/vial, liquid</t>
  </si>
  <si>
    <t>IPV, 10 doses/vial, liquid</t>
  </si>
  <si>
    <t>2 dose vial, liquid</t>
  </si>
  <si>
    <t>5 doses/vial, liquid</t>
  </si>
  <si>
    <t>JE, 5 doses/vial, lyophilised</t>
  </si>
  <si>
    <t>1 dose vial, lyophilised</t>
  </si>
  <si>
    <t>M, 10 doses/vial, lyophilized</t>
  </si>
  <si>
    <t>1 dose vial, lyophilized</t>
  </si>
  <si>
    <t>2 dose vial, lyophilized</t>
  </si>
  <si>
    <t>20 dose vial, lyophilized</t>
  </si>
  <si>
    <t>MR, 5 doses/vial, lyophilized</t>
  </si>
  <si>
    <t>MR, 10 doses/vial, lyophilized</t>
  </si>
  <si>
    <t>Men A, 10 doses/vial, lyophilized</t>
  </si>
  <si>
    <t>PCV10, 4 doses/vial, liquid</t>
  </si>
  <si>
    <t>PCV13, 1 dose/vial, liquid</t>
  </si>
  <si>
    <t>PCV13, 4 doses/vial, liquid</t>
  </si>
  <si>
    <t>Penta, 1 dose/vial, liquid</t>
  </si>
  <si>
    <t>Penta, 10 doses/vial, liquid</t>
  </si>
  <si>
    <t xml:space="preserve">2 dose vial, lyophilized </t>
  </si>
  <si>
    <t xml:space="preserve">10 dose vial, liquid </t>
  </si>
  <si>
    <t xml:space="preserve">10 dose vial, lyophilized </t>
  </si>
  <si>
    <t>RV5, 1 dose/plastic tube, liquid</t>
  </si>
  <si>
    <t>RV1, 1 dose/plastic tube, liquid</t>
  </si>
  <si>
    <t>RV1, 5 doses/vial, frozen</t>
  </si>
  <si>
    <t>RV1, 10 doses/vial, frozen</t>
  </si>
  <si>
    <t>1 dose applicator and vial, liquid</t>
  </si>
  <si>
    <t>YF, 10 doses/vial, lyophilised</t>
  </si>
  <si>
    <t>2 dose vial, lyophilised</t>
  </si>
  <si>
    <t>5 dose vial, lyophilised</t>
  </si>
  <si>
    <t>50 dose vial, lyophilised</t>
  </si>
  <si>
    <t>Vaccin contre la fièvre jaune (vaccin antiamaril)</t>
  </si>
  <si>
    <t>17-D</t>
  </si>
  <si>
    <t xml:space="preserve"> 24 mois* à 2 - 8° C, 
à l'abri de la lumière</t>
  </si>
  <si>
    <t>* Produit ayant reçu une notification d'extension de la durée de stabilité à 2-8% de 24 mois à 36 mois. Le fabricant prévoir d'améliorer l'augmentation de la durée de stabilité en 2016; par conséquent certains lots pourraient encore avoir l'échéance de 24 mois indiquée</t>
  </si>
  <si>
    <t xml:space="preserve">Ty2 Salmonella Typhi </t>
  </si>
  <si>
    <t>TYPBAR TCV</t>
  </si>
  <si>
    <t xml:space="preserve">CDSCO (India) </t>
  </si>
  <si>
    <t>36 mois à 2-8°C</t>
  </si>
  <si>
    <r>
      <t xml:space="preserve">Pour ce vaccin, l'OMS recommande que les flacons ouverts soient jetés à la fin de la séance de vaccination ou 6 heures maximum après ouverture, selon le cas se présentant en premier </t>
    </r>
    <r>
      <rPr>
        <vertAlign val="superscript"/>
        <sz val="14"/>
        <color indexed="8"/>
        <rFont val="Calibri"/>
        <family val="2"/>
      </rPr>
      <t>6</t>
    </r>
  </si>
  <si>
    <t>Vaccin antityphoidique conjugué</t>
  </si>
  <si>
    <t xml:space="preserve">Vaccin polyosidique capsulaire Vi - conjugué à la toxine tétanique </t>
  </si>
  <si>
    <t>Dose unique pour les nourissons et enfants à partir de l'âge de 6 mois (conseillé à l'âge de 9 mois ou 15-18 mois) et si possible, and if possible, one-time single dose catch-up vaccination of children up to 15 years of age</t>
  </si>
  <si>
    <t>Nombre de doses requises pour l'immunisation totale d'une personne</t>
  </si>
  <si>
    <t>Carton de 10 flacons (7,4 x 3,1 x 4,3 cm) de principe actif et un autre carton de la même taille avec 10 flacons de diluant (qui peut être conservé hors de la chaîne du froid)</t>
  </si>
  <si>
    <t>carton de 50 flacons de principe actif + carton de 50 ampoules de diluant</t>
  </si>
  <si>
    <r>
      <t>Carton de 50 flacons de principe actif
Carton de 50 ampoules de diluant</t>
    </r>
    <r>
      <rPr>
        <sz val="11"/>
        <color indexed="8"/>
        <rFont val="Calibri"/>
        <family val="2"/>
        <scheme val="minor"/>
      </rPr>
      <t xml:space="preserve"> </t>
    </r>
  </si>
  <si>
    <r>
      <t>carton de 50 flacons de principe actif + carton de 50 ampoules de diluant</t>
    </r>
    <r>
      <rPr>
        <sz val="11"/>
        <color indexed="8"/>
        <rFont val="Calibri"/>
        <family val="2"/>
        <scheme val="minor"/>
      </rPr>
      <t xml:space="preserve"> </t>
    </r>
  </si>
  <si>
    <r>
      <t>carton de 50 flacons de principe actif 
+ carton de 50 
ampoules de diluant</t>
    </r>
    <r>
      <rPr>
        <sz val="11"/>
        <color indexed="8"/>
        <rFont val="Calibri"/>
        <family val="2"/>
        <scheme val="minor"/>
      </rPr>
      <t xml:space="preserve"> </t>
    </r>
  </si>
  <si>
    <t>carton de 10 ampoules de principe actif + carton de 10 ampoules de diluant</t>
  </si>
  <si>
    <t>carton de 10 flacons de principe actif + carton de 10 ampoules de diluant</t>
  </si>
  <si>
    <t>10 flacons 10 doses (principe actif) + 10 flacons 5 ml (diluant)</t>
  </si>
  <si>
    <t xml:space="preserve">Le vaccin MenAfrivac peut être stocké dans une chaîne de température contrôlée (CTC), jusqu'à 40°C, pendant au plus quatre jours avant l'administration, à condition que le vaccin n'ait pas atteint sa date de péremption et que la pastille de contrôle du vaccin soit toujours valide. Les flacons de vaccin non ouverts doivent être jetés à la fin des quatre jours à 40 °C. Le vaccin reconstitué doit être jeté dans les six heures. </t>
  </si>
  <si>
    <t>VACCIN ANTIAMARIL, VIVANT, LYOPHILISÉ</t>
  </si>
  <si>
    <t>Vaccin antiamaril</t>
  </si>
  <si>
    <t>RV5 (vaccin antirotavirus pentavalent réassorti humain-bovin (vivant))</t>
  </si>
  <si>
    <t>Vaccin antirougeoleux, vivant, atténué</t>
  </si>
  <si>
    <t>Vaccin antirougeoleux</t>
  </si>
  <si>
    <t>Vaccin antirougeoleux-antirubéoleux, vivant, atténué (MR - VAC)</t>
  </si>
  <si>
    <t>Changement de l'indication CTC (Février 2018): Shanchol peut être stocké dans une chaîne de température contrôlée (CTC), jusqu'à 14 jours à une température ambiante ne dépassant pas 40°C. Une CTC est initiée immédiatement avant l'administration du vaccin, à condition que ce dernier n'ait pas atteint sa date de péremption et que la pastille de contrôle du vaccin soit toujours valide. Les flacons de vaccin non ouverts doivent être jetés à la fin des 14 jours à 40 °C.</t>
  </si>
  <si>
    <t>30 mois à 2 - 8° C 
(à l'abri de la lumière)</t>
  </si>
  <si>
    <t>OCV, 1 dose/vial, liquid</t>
  </si>
  <si>
    <t>OCV, 1 dose/plastic tube, liquid</t>
  </si>
  <si>
    <t>TCV, 5 dose/vial, liquid</t>
  </si>
  <si>
    <t>M, 5 doses/vial, lyophilized</t>
  </si>
  <si>
    <t xml:space="preserve">Carton de 50 flacons de principe actif
Carton de 50 ampoules de diluant </t>
  </si>
  <si>
    <r>
      <t>Chaîne à Température Contrôlée (CTC)</t>
    </r>
    <r>
      <rPr>
        <sz val="14"/>
        <color indexed="8"/>
        <rFont val="Calibri"/>
        <family val="2"/>
      </rPr>
      <t>¹</t>
    </r>
  </si>
  <si>
    <t>Chaîne à Température Contrôlée (CTC)¹</t>
  </si>
  <si>
    <t xml:space="preserve">Les données dérivées des études de stabilité démontrent que les composants du vaccin sont stables pendant 72 heures lorsqu’il est conservé à des températures comprises entre 8 °C et 42 °C. À la fin de cette période, Gardasil doit être utilisé ou éliminé. Ces données ont pour but d’orienter les professionnels de la santé en cas de variation de température provisoire uniquement. Une CTC est initiée immédiatement avant l'administration du vaccin, à condition que ce dernier n'ait pas atteint sa date de péremption et que la pastille de contrôle du vaccin soit toujours valide. </t>
  </si>
  <si>
    <r>
      <t>30%</t>
    </r>
    <r>
      <rPr>
        <vertAlign val="superscript"/>
        <sz val="14"/>
        <color indexed="8"/>
        <rFont val="Calibri"/>
        <family val="2"/>
      </rPr>
      <t>6</t>
    </r>
  </si>
  <si>
    <t>6 Source: Taux de perte fourni par l'OMS est de 10%, mais une revue actuelle des données préliminaires indique un taux de perte de 30% pour la présentations à 5-doses sans préservatifs</t>
  </si>
  <si>
    <t>Flacon contenant une suspension de 2.5mL (5 doses) pour injection - boîte de 30 flacons</t>
  </si>
  <si>
    <r>
      <t>IMOVAX POLIO</t>
    </r>
    <r>
      <rPr>
        <b/>
        <sz val="14"/>
        <color indexed="8"/>
        <rFont val="Calibri"/>
        <family val="2"/>
      </rPr>
      <t>⁶</t>
    </r>
  </si>
  <si>
    <r>
      <t>Rotarix</t>
    </r>
    <r>
      <rPr>
        <b/>
        <sz val="14"/>
        <color indexed="8"/>
        <rFont val="Calibri"/>
        <family val="2"/>
      </rPr>
      <t>⁶</t>
    </r>
  </si>
  <si>
    <t>Euvichol</t>
  </si>
  <si>
    <r>
      <t>11 cm</t>
    </r>
    <r>
      <rPr>
        <vertAlign val="superscript"/>
        <sz val="14"/>
        <rFont val="Calibri"/>
        <family val="2"/>
      </rPr>
      <t>3</t>
    </r>
  </si>
  <si>
    <t xml:space="preserve">2 doses orales liquides espacées d'un intervalle minimum de 14 jours pour les enfants âgés ≥1 an.  </t>
  </si>
  <si>
    <t>V. Choléra O1 et O139</t>
  </si>
  <si>
    <t>MFDS (République de Corée)</t>
  </si>
  <si>
    <t xml:space="preserve">Carton contenant 10  flacons (10 doses) </t>
  </si>
  <si>
    <r>
      <t>60 mois à 2 - 8° C</t>
    </r>
    <r>
      <rPr>
        <sz val="11"/>
        <color indexed="8"/>
        <rFont val="Calibri"/>
        <family val="2"/>
        <scheme val="minor"/>
      </rPr>
      <t xml:space="preserve"> </t>
    </r>
  </si>
  <si>
    <t>Le formaldéhyde est utilisé comme préservatif à 12.5µg/dose, en combinaison avec le 2-Phenoxyethanol</t>
  </si>
  <si>
    <t>L'OMS recommande que les flacons ouverts peuvent être conservés et utilisés pour des prochaines séances de vaccination (pour une durée maximale de 28 jours) si les conditions définies par la politique de l'OMS sont respectées.</t>
  </si>
  <si>
    <r>
      <t>JE, 1 dose/vial, liquid</t>
    </r>
    <r>
      <rPr>
        <b/>
        <vertAlign val="superscript"/>
        <sz val="14"/>
        <color indexed="8"/>
        <rFont val="Calibri"/>
        <family val="2"/>
      </rPr>
      <t>6</t>
    </r>
  </si>
  <si>
    <r>
      <t>JE, 5 dose/vial, liquid</t>
    </r>
    <r>
      <rPr>
        <b/>
        <vertAlign val="superscript"/>
        <sz val="14"/>
        <color indexed="8"/>
        <rFont val="Calibri"/>
        <family val="2"/>
      </rPr>
      <t>7</t>
    </r>
  </si>
  <si>
    <r>
      <t>JE, 4 doses/vial, lyophilised</t>
    </r>
    <r>
      <rPr>
        <b/>
        <vertAlign val="superscript"/>
        <sz val="14"/>
        <color indexed="8"/>
        <rFont val="Calibri"/>
        <family val="2"/>
      </rPr>
      <t>8</t>
    </r>
  </si>
  <si>
    <r>
      <rPr>
        <sz val="14"/>
        <color indexed="8"/>
        <rFont val="Calibri"/>
        <family val="2"/>
      </rPr>
      <t>2.9 cm</t>
    </r>
    <r>
      <rPr>
        <vertAlign val="superscript"/>
        <sz val="14"/>
        <color indexed="8"/>
        <rFont val="Calibri"/>
        <family val="2"/>
      </rPr>
      <t>3</t>
    </r>
    <r>
      <rPr>
        <sz val="14"/>
        <color indexed="8"/>
        <rFont val="Calibri"/>
        <family val="2"/>
      </rPr>
      <t xml:space="preserve"> </t>
    </r>
  </si>
  <si>
    <t>6 Le prix de ce produit est donné à titre indicatif, en fonction de données publiques et d'estimations internes</t>
  </si>
  <si>
    <t>8 Le prix de ce produit est donné à titre indicatif, en fonction de données publiques et d'estimations internes</t>
  </si>
  <si>
    <t>7 Le prix de ce produit est donné à titre indicatif, en fonction de données publiques</t>
  </si>
  <si>
    <t>Serum Institute of India Pvt Ltd, Inde</t>
  </si>
  <si>
    <t>Serum Institute of India Pvt Ltd, Inde.*</t>
  </si>
  <si>
    <t>Serum Institute of India Pvt Ltd, Inde*</t>
  </si>
  <si>
    <t>30 mois à 2 - 8° C
(à l'abri de la lumière)</t>
  </si>
  <si>
    <r>
      <t>30%</t>
    </r>
    <r>
      <rPr>
        <vertAlign val="superscript"/>
        <sz val="14"/>
        <rFont val="Calibri"/>
        <family val="2"/>
      </rPr>
      <t>6</t>
    </r>
  </si>
  <si>
    <t>n/a
(produit indisponible)</t>
  </si>
  <si>
    <t>Carton de 36 flacons (180 doses)
Dimensions: 11x11x4,5 cm</t>
  </si>
  <si>
    <r>
      <t>2,9 cm</t>
    </r>
    <r>
      <rPr>
        <vertAlign val="superscript"/>
        <sz val="14"/>
        <color indexed="8"/>
        <rFont val="Calibri"/>
        <family val="2"/>
      </rPr>
      <t>3</t>
    </r>
  </si>
  <si>
    <t>Rotavac</t>
  </si>
  <si>
    <t>Rotasiil</t>
  </si>
  <si>
    <t>Serum Institute of India Pvt Ltd</t>
  </si>
  <si>
    <t>Carton de 50 flacons de produit lyophilisé (50 doses) + Carton de 50 flacons de diluant</t>
  </si>
  <si>
    <t>Carton de 50 flacons de produit lyophilisé (100 doses) + Carton de 50 flacons de diluant (100 doses)</t>
  </si>
  <si>
    <t xml:space="preserve">RV5, 2 doses/vial, lyophilised </t>
  </si>
  <si>
    <r>
      <t xml:space="preserve">La durée de conservation du diluant est de 60 mois à 2-8°C. Le diluant ne doit pas être congelé. </t>
    </r>
    <r>
      <rPr>
        <b/>
        <sz val="14"/>
        <color indexed="8"/>
        <rFont val="Calibri"/>
        <family val="2"/>
      </rPr>
      <t xml:space="preserve">Rotasiil vaccin, diluant, adaptateur et seringue (applicateur) seront expédiés séparément.  </t>
    </r>
  </si>
  <si>
    <r>
      <t xml:space="preserve">La durée de conservation du diluant est de 60 mois à 2-8°C. Le diluant ne doit pas être congelé. </t>
    </r>
    <r>
      <rPr>
        <b/>
        <sz val="14"/>
        <color indexed="8"/>
        <rFont val="Calibri"/>
        <family val="2"/>
      </rPr>
      <t xml:space="preserve">Rotasiil vaccin, diluant, adaptateur et seringue (applicateur) seront expédiés séparément.  </t>
    </r>
    <r>
      <rPr>
        <sz val="14"/>
        <color indexed="8"/>
        <rFont val="Calibri"/>
        <family val="2"/>
      </rPr>
      <t xml:space="preserve">
Pour l'administration de la présentation à 2 doses, le nombre de seringues (applicateurs) fournies sera de 2400 pour un envoi de 1200 flacons.</t>
    </r>
  </si>
  <si>
    <t>Rotavac peut subir 6 cycles de gel-dégel</t>
  </si>
  <si>
    <t>Carton de 10 bandes de 5 tubes chacune (50 doses)</t>
  </si>
  <si>
    <t xml:space="preserve">24 mois à 2-8° C </t>
  </si>
  <si>
    <t>12,6 cm³</t>
  </si>
  <si>
    <t>4,2 cm³</t>
  </si>
  <si>
    <t>Rotavac 5D</t>
  </si>
  <si>
    <t>Carton de 36 flacons (36 doses)</t>
  </si>
  <si>
    <t>24 mois à 2-8°C</t>
  </si>
  <si>
    <t>50 doses par carton</t>
  </si>
  <si>
    <r>
      <t>en carton de 50 doses: 11,8 cm</t>
    </r>
    <r>
      <rPr>
        <sz val="14"/>
        <color indexed="8"/>
        <rFont val="Calibri"/>
        <family val="2"/>
      </rPr>
      <t>³</t>
    </r>
  </si>
  <si>
    <t>En carton de 50 doses: 23,6 cm³</t>
  </si>
  <si>
    <t>RV1, 1 dose/plastic tube, liquid 
(multi-monodose presentation with 5 single tubes connected by a bar)</t>
  </si>
  <si>
    <t>PCV10, 5 doses/vial, liquid</t>
  </si>
  <si>
    <t>3  doses</t>
  </si>
  <si>
    <t>1, 5, 6A, 6B, 7F, 9V, 14, 19A, 19F, 23F</t>
  </si>
  <si>
    <t>Pas d'approvisionnement</t>
  </si>
  <si>
    <t>3,5 cm³</t>
  </si>
  <si>
    <t>carton de 300 flacons</t>
  </si>
  <si>
    <r>
      <t>36 cm</t>
    </r>
    <r>
      <rPr>
        <vertAlign val="superscript"/>
        <sz val="14"/>
        <rFont val="Calibri"/>
        <family val="2"/>
      </rPr>
      <t>3</t>
    </r>
    <r>
      <rPr>
        <sz val="14"/>
        <rFont val="Calibri"/>
        <family val="2"/>
      </rPr>
      <t>*</t>
    </r>
  </si>
  <si>
    <t>7,2 cm³</t>
  </si>
  <si>
    <t>10,5 cm³</t>
  </si>
  <si>
    <t>8,0 cm³</t>
  </si>
  <si>
    <t>11,67 cm³</t>
  </si>
  <si>
    <t>37,89 cm3*</t>
  </si>
  <si>
    <t xml:space="preserve">Volume de la chaîne du froid par personne totalement immunisée (cm³)¹ </t>
  </si>
  <si>
    <t xml:space="preserve">Volume de la chaîne du froid par personne totalement immunisée et ajusté en foncion des pertes (cm3)¹ ⁵ </t>
  </si>
  <si>
    <t>Pneumosil</t>
  </si>
  <si>
    <t xml:space="preserve">carton de 50 flacons de principe actif + carton de 50 ampoules de diluant </t>
  </si>
  <si>
    <t>Biological E. Limited</t>
  </si>
  <si>
    <t>Vaccin antirougeoleux-antirubéoleux, vivant, atténué</t>
  </si>
  <si>
    <t xml:space="preserve">carton de 50 flacons de principe actif 
+ carton de 50 
ampoules de diluant </t>
  </si>
  <si>
    <t>Rotasiil Thermo</t>
  </si>
  <si>
    <t>Type +250</t>
  </si>
  <si>
    <t xml:space="preserve">30 mois à 25° C </t>
  </si>
  <si>
    <t xml:space="preserve">intramusculaire </t>
  </si>
  <si>
    <t>15,3 cm3</t>
  </si>
  <si>
    <t>10,55 cm³  (flacon) + 0,61 cm³  (ampoule)</t>
  </si>
  <si>
    <r>
      <t>P.T.</t>
    </r>
    <r>
      <rPr>
        <b/>
        <sz val="11"/>
        <color indexed="8"/>
        <rFont val="Calibri"/>
        <family val="2"/>
        <scheme val="minor"/>
      </rPr>
      <t xml:space="preserve"> </t>
    </r>
    <r>
      <rPr>
        <b/>
        <sz val="14"/>
        <color rgb="FF000000"/>
        <rFont val="Calibri"/>
        <family val="2"/>
        <scheme val="minor"/>
      </rPr>
      <t>Bio Farma (Persero)</t>
    </r>
  </si>
  <si>
    <t>Sanofi Healthcare India Private Limited</t>
  </si>
  <si>
    <r>
      <t>carton de 25 flacons/ 250 doses</t>
    </r>
    <r>
      <rPr>
        <sz val="11"/>
        <color indexed="8"/>
        <rFont val="Calibri"/>
        <family val="2"/>
        <scheme val="minor"/>
      </rPr>
      <t xml:space="preserve"> </t>
    </r>
  </si>
  <si>
    <t>3,38 cm³</t>
  </si>
  <si>
    <t>3,52 cm³</t>
  </si>
  <si>
    <t>35,6 cm³</t>
  </si>
  <si>
    <t>24,6 cm³</t>
  </si>
  <si>
    <t>55 cm³ [le diluant peut être stocké à la température ambiante; si le diluant est également stocké dans la chaîne du froid, le volume par dose est de 111,0 cm³]</t>
  </si>
  <si>
    <t>28/01/20</t>
  </si>
  <si>
    <t>Même si le fabriquant a fourni des données de stabilité permettant le stockage du vaccin Rotasiil Thermo à des températures supérieures à 8°C grâce à l'utilisation d'une pastille de contrôle type +250, le vaccin doit être conservé à des températures inférieures à 25°C et les pays doivent s'assurer que les lieux de stockage soient adéquats (salles climatisées) et que la température ne dépasse pas 25°C. Dans le cas contraire, la durée de conservation du vaccin diminuera parce que la pastille de contrôle attendra son point critique avant que le vaccin n'atteigne la fin de sa durée de conservation.</t>
  </si>
  <si>
    <t>14,45 cm³</t>
  </si>
  <si>
    <t>43,35 cm³</t>
  </si>
  <si>
    <t>45,15 cm³</t>
  </si>
  <si>
    <r>
      <rPr>
        <sz val="14"/>
        <rFont val="Calibri"/>
        <family val="2"/>
        <scheme val="minor"/>
      </rPr>
      <t xml:space="preserve">Vi polysaccharide produced from </t>
    </r>
    <r>
      <rPr>
        <i/>
        <sz val="14"/>
        <rFont val="Calibri"/>
        <family val="2"/>
        <scheme val="minor"/>
      </rPr>
      <t xml:space="preserve">Citrobacter freundii sensu lato </t>
    </r>
    <r>
      <rPr>
        <sz val="14"/>
        <rFont val="Calibri"/>
        <family val="2"/>
        <scheme val="minor"/>
      </rPr>
      <t>3056 (Vi)</t>
    </r>
  </si>
  <si>
    <t>TYPHIBEV</t>
  </si>
  <si>
    <t>Carton de 48 flacons (240 doses)</t>
  </si>
  <si>
    <t>Xiamen Innovax Biotech Co., Ltd.</t>
  </si>
  <si>
    <t>Cecolin®</t>
  </si>
  <si>
    <t>NMPA(China)</t>
  </si>
  <si>
    <t xml:space="preserve"> carton de 10 flacons</t>
  </si>
  <si>
    <t xml:space="preserve"> carton de 10 flacons : 14,6 cm3</t>
  </si>
  <si>
    <t>HPV2, 1 dose/vial, liquid</t>
  </si>
  <si>
    <t>LG Chem Ltd</t>
  </si>
  <si>
    <t>Picovax</t>
  </si>
  <si>
    <t>21/04/2020</t>
  </si>
  <si>
    <t>Agence Danoise du Médicament</t>
  </si>
  <si>
    <t>24 mois à 2 - 8°C</t>
  </si>
  <si>
    <t>6,08cm³</t>
  </si>
  <si>
    <r>
      <t>6,82cm</t>
    </r>
    <r>
      <rPr>
        <sz val="14"/>
        <color theme="1"/>
        <rFont val="Calibri"/>
        <family val="2"/>
      </rPr>
      <t>³</t>
    </r>
  </si>
  <si>
    <t>LG Chem Ltd.</t>
  </si>
  <si>
    <r>
      <t>Eupolio</t>
    </r>
    <r>
      <rPr>
        <b/>
        <vertAlign val="superscript"/>
        <sz val="14"/>
        <color theme="1"/>
        <rFont val="Calibri"/>
        <family val="3"/>
        <charset val="129"/>
        <scheme val="minor"/>
      </rPr>
      <t>TM</t>
    </r>
  </si>
  <si>
    <t>Type 11</t>
  </si>
  <si>
    <t>carton de 10 flacons (50 doses)</t>
  </si>
  <si>
    <t>Carton de 10 flacons (50 doses)</t>
  </si>
  <si>
    <t>4,8 cm3</t>
  </si>
  <si>
    <t>14,4 cm3</t>
  </si>
  <si>
    <t>16,0 cm3</t>
  </si>
  <si>
    <t>PCV10, 2 doses/vial, liquid</t>
  </si>
  <si>
    <t>Pour ce vaccin, l'OMS recommande que les flacons ouverts soient jetés à la fin de la séance de vaccination ou 6 heures maximum après ouverture, selon le cas se présentant en premier.***</t>
  </si>
  <si>
    <t>Une présentation liquide sans agent de conservation à deux doses est une nouvelle présentation pour les programmes PEV soutenus par l'ONU. Son utilisation requiert donc une formation spécifique du personnel chargé de la vaccination et un suivi formel post-introduction.***</t>
  </si>
  <si>
    <t>**Pour plus d'informations, prière de consulter: https://extranet.who.int/gavi/PQ_Web/</t>
  </si>
  <si>
    <t>Pour ce vaccin, l'OMS recommande que les flacons ouverts soient conservés pour utilisation lors de sessions de vaccination ultérieures (jusqu'à 28 jours au maximum), sous réserve des conditions figurant dans la déclaration de politique de l'OMS "l'utilisation de flacons de vaccins multidoses lors de sessions ultérieures" soient remplies.**</t>
  </si>
  <si>
    <t>18/12/19</t>
  </si>
  <si>
    <t>PCV10, 1 dose/vial, liquid</t>
  </si>
  <si>
    <t>Carton de 50 flacons (50 doses), Dimensions: 4,0 x 9,5 x 18,5 cm</t>
  </si>
  <si>
    <r>
      <t>14,6 cm</t>
    </r>
    <r>
      <rPr>
        <sz val="14"/>
        <rFont val="Calibri"/>
        <family val="2"/>
      </rPr>
      <t>³</t>
    </r>
  </si>
  <si>
    <r>
      <t>43,8 cm</t>
    </r>
    <r>
      <rPr>
        <sz val="14"/>
        <rFont val="Calibri"/>
        <family val="2"/>
      </rPr>
      <t>³</t>
    </r>
  </si>
  <si>
    <r>
      <t>46,1 cm</t>
    </r>
    <r>
      <rPr>
        <sz val="14"/>
        <rFont val="Calibri"/>
        <family val="2"/>
      </rPr>
      <t>³</t>
    </r>
  </si>
  <si>
    <t xml:space="preserve">*** Pour plus d'informations, prière de consulter:
http://www.who.int/immunization_standards/vaccine_quality/synflorix_pqnote_2dose_2012/en/ 
et http://www.who.int/immunization_standards/vaccine_quality/synflorix_pqnote/en/
</t>
  </si>
  <si>
    <t>Engagements de prix</t>
  </si>
  <si>
    <t>Engagement de prix</t>
  </si>
  <si>
    <t>Veuillez consulter https://www.gavi.org/sites/default/files/document/supply-procurement/vaccine-price-commitments-from-manufacturers.pdf</t>
  </si>
  <si>
    <t>Prix équivalents pour les pays achetant le vaccin via l'UNICEF, qu'ils soient soutenus par Gavi ou qu'ils financent intégralement leurs vaccins</t>
  </si>
  <si>
    <t>36 mois à 2 - 8°C</t>
  </si>
  <si>
    <t>21/12/2020</t>
  </si>
  <si>
    <r>
      <t>2,97 cm</t>
    </r>
    <r>
      <rPr>
        <vertAlign val="superscript"/>
        <sz val="14"/>
        <color theme="1"/>
        <rFont val="Calibri"/>
        <family val="3"/>
        <charset val="129"/>
        <scheme val="minor"/>
      </rPr>
      <t>3</t>
    </r>
  </si>
  <si>
    <t>https://extranet.who.int/pqweb/content/shanipv</t>
  </si>
  <si>
    <t>Rotasiil Liquid</t>
  </si>
  <si>
    <t>18/02/2021</t>
  </si>
  <si>
    <r>
      <t>20,06cm</t>
    </r>
    <r>
      <rPr>
        <sz val="14"/>
        <color indexed="8"/>
        <rFont val="Calibri"/>
        <family val="2"/>
      </rPr>
      <t>³</t>
    </r>
  </si>
  <si>
    <r>
      <t>60,18cm</t>
    </r>
    <r>
      <rPr>
        <sz val="14"/>
        <color indexed="8"/>
        <rFont val="Calibri"/>
        <family val="2"/>
      </rPr>
      <t>³</t>
    </r>
  </si>
  <si>
    <r>
      <t>62,68 cm</t>
    </r>
    <r>
      <rPr>
        <sz val="14"/>
        <color indexed="8"/>
        <rFont val="Calibri"/>
        <family val="2"/>
      </rPr>
      <t>³</t>
    </r>
  </si>
  <si>
    <t>https://extranet.who.int/pqweb/content/cervarix-0</t>
  </si>
  <si>
    <t>https://extranet.who.int/pqweb/content/gardasil</t>
  </si>
  <si>
    <t>routine et campagne</t>
  </si>
  <si>
    <t>20 doses/vial, lyophilised</t>
  </si>
  <si>
    <t>28/11/2014</t>
  </si>
  <si>
    <r>
      <t>13,57 cm</t>
    </r>
    <r>
      <rPr>
        <vertAlign val="superscript"/>
        <sz val="14"/>
        <color rgb="FF000000"/>
        <rFont val="Calibri"/>
        <family val="2"/>
        <scheme val="minor"/>
      </rPr>
      <t>3</t>
    </r>
  </si>
  <si>
    <t>carton de 10 flacons (10 doses)</t>
  </si>
  <si>
    <t>18/06/2021</t>
  </si>
  <si>
    <t>13,26 cm³</t>
  </si>
  <si>
    <t>10,2 cm³</t>
  </si>
  <si>
    <r>
      <rPr>
        <sz val="14"/>
        <color indexed="8"/>
        <rFont val="Calibri"/>
        <family val="2"/>
      </rPr>
      <t>Type de pastille du contrôle du vaccin</t>
    </r>
    <r>
      <rPr>
        <vertAlign val="superscript"/>
        <sz val="14"/>
        <color indexed="8"/>
        <rFont val="Calibri"/>
        <family val="2"/>
      </rPr>
      <t>1</t>
    </r>
    <r>
      <rPr>
        <sz val="14"/>
        <color indexed="8"/>
        <rFont val="Calibri"/>
        <family val="2"/>
        <scheme val="minor"/>
      </rPr>
      <t xml:space="preserve"> (PCV)</t>
    </r>
  </si>
  <si>
    <t>5 Source : Étude des estimations OMS des taux indicatifs de perte en vaccins, 2021</t>
  </si>
  <si>
    <t xml:space="preserve"> 34,7 cm³ [le diluant peut être stocké à la température ambiante; si le diluant est également stocké dans la chaîne du froid, le volume par dose est de 69,9 cm³]</t>
  </si>
  <si>
    <t>Carton de 50 flacons</t>
  </si>
  <si>
    <r>
      <t>14,3 cm</t>
    </r>
    <r>
      <rPr>
        <vertAlign val="superscript"/>
        <sz val="14"/>
        <rFont val="Calibri"/>
        <family val="2"/>
        <scheme val="minor"/>
      </rPr>
      <t>3</t>
    </r>
  </si>
  <si>
    <r>
      <t>42,9 cm</t>
    </r>
    <r>
      <rPr>
        <vertAlign val="superscript"/>
        <sz val="14"/>
        <rFont val="Calibri"/>
        <family val="2"/>
        <scheme val="minor"/>
      </rPr>
      <t>3</t>
    </r>
  </si>
  <si>
    <r>
      <t>47,14 cm</t>
    </r>
    <r>
      <rPr>
        <vertAlign val="superscript"/>
        <sz val="14"/>
        <rFont val="Calibri"/>
        <family val="2"/>
        <scheme val="minor"/>
      </rPr>
      <t>3</t>
    </r>
  </si>
  <si>
    <t>14/10/2021</t>
  </si>
  <si>
    <t>TCV, 1 dose/vial, liquid</t>
  </si>
  <si>
    <t>Carton de 48 flacons (48 doses) 
 [Dimensions: 4.5 x 10.8 x 14.5 cm]</t>
  </si>
  <si>
    <t>22/12/2017</t>
  </si>
  <si>
    <t>RV1, 1 dose/vial, liquid</t>
  </si>
  <si>
    <t>RV1, 5 doses/vial, liquid</t>
  </si>
  <si>
    <t>RV5, 2 doses/vial, liquid</t>
  </si>
  <si>
    <t>Euvichol-Plus</t>
  </si>
  <si>
    <r>
      <t>Encéphalite</t>
    </r>
    <r>
      <rPr>
        <b/>
        <sz val="14"/>
        <color rgb="FF000000"/>
        <rFont val="Calibri"/>
        <family val="2"/>
        <scheme val="minor"/>
      </rPr>
      <t xml:space="preserve"> </t>
    </r>
    <r>
      <rPr>
        <sz val="14"/>
        <color rgb="FF000000"/>
        <rFont val="Calibri"/>
        <family val="2"/>
        <scheme val="minor"/>
      </rPr>
      <t>ja</t>
    </r>
    <r>
      <rPr>
        <sz val="14"/>
        <color indexed="8"/>
        <rFont val="Calibri"/>
        <family val="2"/>
        <scheme val="minor"/>
      </rPr>
      <t>ponaise</t>
    </r>
  </si>
  <si>
    <t>Beijing Institute of Biological Products Co., Ltd.</t>
  </si>
  <si>
    <t>Inactivated Poliomyelitis Vaccine made from Sabin Strains (Vero Cell)</t>
  </si>
  <si>
    <t>National Medical Products Administration</t>
  </si>
  <si>
    <t>15/02/2022</t>
  </si>
  <si>
    <t>carton de 3 flacons (3 doses)</t>
  </si>
  <si>
    <r>
      <t>21,18 cm</t>
    </r>
    <r>
      <rPr>
        <vertAlign val="superscript"/>
        <sz val="14"/>
        <color rgb="FF000000"/>
        <rFont val="Calibri"/>
        <family val="2"/>
        <scheme val="minor"/>
      </rPr>
      <t>3</t>
    </r>
  </si>
  <si>
    <t>Penta, 2 doses/vial, liquid</t>
  </si>
  <si>
    <t>Penta, 5 doses/vial, liquid</t>
  </si>
  <si>
    <t>Malaria</t>
  </si>
  <si>
    <t>carton de 50 flacons (50 doses)</t>
  </si>
  <si>
    <r>
      <t>12,2 cm</t>
    </r>
    <r>
      <rPr>
        <vertAlign val="superscript"/>
        <sz val="14"/>
        <color rgb="FF000000"/>
        <rFont val="Calibri"/>
        <family val="2"/>
        <scheme val="minor"/>
      </rPr>
      <t>3</t>
    </r>
  </si>
  <si>
    <t>Sinovac Biotech Co. Ltd</t>
  </si>
  <si>
    <t>22/04/2022</t>
  </si>
  <si>
    <r>
      <t>2,44 cm</t>
    </r>
    <r>
      <rPr>
        <vertAlign val="superscript"/>
        <sz val="14"/>
        <color indexed="8"/>
        <rFont val="Calibri"/>
        <family val="2"/>
      </rPr>
      <t>3</t>
    </r>
  </si>
  <si>
    <t>3,04 cm3</t>
  </si>
  <si>
    <r>
      <t>Prix 2023 par personne totalement immunisée et ajusté en fonction des pertes (USD)</t>
    </r>
    <r>
      <rPr>
        <vertAlign val="superscript"/>
        <sz val="14"/>
        <color indexed="8"/>
        <rFont val="Calibri"/>
        <family val="2"/>
      </rPr>
      <t>4</t>
    </r>
  </si>
  <si>
    <t>Plasmodium falciparum</t>
  </si>
  <si>
    <t>Routine</t>
  </si>
  <si>
    <t>GSK</t>
  </si>
  <si>
    <t>Mosquirix (RTS,S / AS01e)</t>
  </si>
  <si>
    <t>Intramusculaire</t>
  </si>
  <si>
    <r>
      <t>9,92 cm</t>
    </r>
    <r>
      <rPr>
        <vertAlign val="superscript"/>
        <sz val="14"/>
        <color rgb="FF000000"/>
        <rFont val="Calibri"/>
        <family val="2"/>
        <scheme val="minor"/>
      </rPr>
      <t>3</t>
    </r>
  </si>
  <si>
    <t>Pour ce vaccin, l'OMS recommande que les flacons ouverts soient jetés à la fin de la séance de vaccination ou 6 heures maximum après ouverture, selon le cas se présentant en premier</t>
  </si>
  <si>
    <t>100 doses / 50 flacons par carton</t>
  </si>
  <si>
    <t>7 Source: EMA Mosquirix Public Assessment Report (https://www.ema.europa.eu/en/documents/outside-eu-assessment-report/mosquirix-public-assessment-report_en.pdf)</t>
  </si>
  <si>
    <t>8 Source: WHO Immunization Supply Chain Sizing Tool (https://www.who.int/publications/m/item/immunization-supply-chain-sizing-tool)</t>
  </si>
  <si>
    <t>9 Source: SAGE October 2021 meeting highlights (https://cdn.who.int/media/docs/default-source/immunization/sage/2021/october/sage_oct2021_meetinghighlights.pdf?sfvrsn=3dcae610_15</t>
  </si>
  <si>
    <t>3 Source : Note de synthèse de l'OMS: http://www.who.int/immunization/documents/positionpapers/en/</t>
  </si>
  <si>
    <r>
      <rPr>
        <b/>
        <sz val="14"/>
        <color indexed="8"/>
        <rFont val="Calibri"/>
        <family val="2"/>
      </rPr>
      <t>Nom commercial du vaccin</t>
    </r>
    <r>
      <rPr>
        <b/>
        <vertAlign val="superscript"/>
        <sz val="14"/>
        <color indexed="8"/>
        <rFont val="Calibri"/>
        <family val="2"/>
      </rPr>
      <t>7</t>
    </r>
  </si>
  <si>
    <r>
      <rPr>
        <sz val="14"/>
        <color indexed="8"/>
        <rFont val="Calibri"/>
        <family val="2"/>
      </rPr>
      <t>Pays de fabrication</t>
    </r>
    <r>
      <rPr>
        <vertAlign val="superscript"/>
        <sz val="14"/>
        <color indexed="8"/>
        <rFont val="Calibri"/>
        <family val="2"/>
      </rPr>
      <t>7</t>
    </r>
  </si>
  <si>
    <r>
      <rPr>
        <sz val="14"/>
        <color indexed="8"/>
        <rFont val="Calibri"/>
        <family val="2"/>
      </rPr>
      <t>Agence nationale de réglementation</t>
    </r>
    <r>
      <rPr>
        <vertAlign val="superscript"/>
        <sz val="14"/>
        <color indexed="8"/>
        <rFont val="Calibri"/>
        <family val="2"/>
      </rPr>
      <t>7</t>
    </r>
  </si>
  <si>
    <r>
      <rPr>
        <sz val="14"/>
        <color indexed="8"/>
        <rFont val="Calibri"/>
        <family val="2"/>
      </rPr>
      <t>Date de la PQ OMS</t>
    </r>
    <r>
      <rPr>
        <vertAlign val="superscript"/>
        <sz val="14"/>
        <color indexed="8"/>
        <rFont val="Calibri"/>
        <family val="2"/>
      </rPr>
      <t>6</t>
    </r>
  </si>
  <si>
    <r>
      <rPr>
        <sz val="14"/>
        <color indexed="8"/>
        <rFont val="Calibri"/>
        <family val="2"/>
      </rPr>
      <t>Emballage secondaire</t>
    </r>
    <r>
      <rPr>
        <vertAlign val="superscript"/>
        <sz val="14"/>
        <color indexed="8"/>
        <rFont val="Calibri"/>
        <family val="2"/>
      </rPr>
      <t>6</t>
    </r>
  </si>
  <si>
    <r>
      <rPr>
        <sz val="14"/>
        <color indexed="8"/>
        <rFont val="Calibri"/>
        <family val="2"/>
      </rPr>
      <t>Volume chaîne du froid par dose (cm</t>
    </r>
    <r>
      <rPr>
        <vertAlign val="superscript"/>
        <sz val="14"/>
        <color indexed="8"/>
        <rFont val="Calibri"/>
        <family val="2"/>
      </rPr>
      <t>3</t>
    </r>
    <r>
      <rPr>
        <sz val="14"/>
        <color indexed="8"/>
        <rFont val="Calibri"/>
        <family val="2"/>
      </rPr>
      <t>)</t>
    </r>
    <r>
      <rPr>
        <vertAlign val="superscript"/>
        <sz val="14"/>
        <color indexed="8"/>
        <rFont val="Calibri"/>
        <family val="2"/>
      </rPr>
      <t>8</t>
    </r>
  </si>
  <si>
    <r>
      <rPr>
        <sz val="14"/>
        <color indexed="8"/>
        <rFont val="Calibri"/>
        <family val="2"/>
      </rPr>
      <t>Type de pastille du contrôle du vaccin</t>
    </r>
    <r>
      <rPr>
        <vertAlign val="superscript"/>
        <sz val="14"/>
        <color indexed="8"/>
        <rFont val="Calibri"/>
        <family val="2"/>
      </rPr>
      <t>8</t>
    </r>
  </si>
  <si>
    <r>
      <rPr>
        <sz val="14"/>
        <color indexed="8"/>
        <rFont val="Calibri"/>
        <family val="2"/>
      </rPr>
      <t>Traitement des flacons ouverts</t>
    </r>
    <r>
      <rPr>
        <vertAlign val="superscript"/>
        <sz val="14"/>
        <color indexed="8"/>
        <rFont val="Calibri"/>
        <family val="2"/>
      </rPr>
      <t>8</t>
    </r>
  </si>
  <si>
    <r>
      <t>Chaîne à Température Contrôlée (CTC)</t>
    </r>
    <r>
      <rPr>
        <vertAlign val="superscript"/>
        <sz val="14"/>
        <color rgb="FF000000"/>
        <rFont val="Calibri"/>
        <family val="2"/>
        <scheme val="minor"/>
      </rPr>
      <t>8</t>
    </r>
  </si>
  <si>
    <r>
      <t>Disponibilité du produit</t>
    </r>
    <r>
      <rPr>
        <vertAlign val="superscript"/>
        <sz val="14"/>
        <color indexed="8"/>
        <rFont val="Calibri"/>
        <family val="2"/>
      </rPr>
      <t xml:space="preserve"> </t>
    </r>
    <r>
      <rPr>
        <sz val="14"/>
        <color indexed="8"/>
        <rFont val="Calibri"/>
        <family val="2"/>
      </rPr>
      <t>2023</t>
    </r>
    <r>
      <rPr>
        <vertAlign val="superscript"/>
        <sz val="14"/>
        <color indexed="8"/>
        <rFont val="Calibri"/>
        <family val="2"/>
      </rPr>
      <t>6</t>
    </r>
  </si>
  <si>
    <r>
      <t>Nombre de doses requises pour l'immunisation totale d'une personne</t>
    </r>
    <r>
      <rPr>
        <vertAlign val="superscript"/>
        <sz val="14"/>
        <color rgb="FF000000"/>
        <rFont val="Calibri"/>
        <family val="2"/>
        <scheme val="minor"/>
      </rPr>
      <t>3,9</t>
    </r>
  </si>
  <si>
    <t>Malaria, 2 doses/ vial, lyophilised</t>
  </si>
  <si>
    <t>Composant actif lyophilisé à reconstituer avec un excipient diluant (adjuvant AS01e) avant utilisation</t>
  </si>
  <si>
    <r>
      <rPr>
        <sz val="14"/>
        <color indexed="8"/>
        <rFont val="Calibri"/>
        <family val="2"/>
      </rPr>
      <t>Groupe de vaccin</t>
    </r>
    <r>
      <rPr>
        <vertAlign val="superscript"/>
        <sz val="14"/>
        <color indexed="8"/>
        <rFont val="Calibri"/>
        <family val="2"/>
      </rPr>
      <t xml:space="preserve">3 </t>
    </r>
  </si>
  <si>
    <r>
      <rPr>
        <sz val="14"/>
        <color indexed="8"/>
        <rFont val="Calibri"/>
        <family val="2"/>
      </rPr>
      <t>Type de vaccin</t>
    </r>
    <r>
      <rPr>
        <vertAlign val="superscript"/>
        <sz val="14"/>
        <color indexed="8"/>
        <rFont val="Calibri"/>
        <family val="2"/>
      </rPr>
      <t xml:space="preserve">3 </t>
    </r>
  </si>
  <si>
    <r>
      <rPr>
        <sz val="14"/>
        <color indexed="8"/>
        <rFont val="Calibri"/>
        <family val="2"/>
      </rPr>
      <t>Sérotypes</t>
    </r>
    <r>
      <rPr>
        <vertAlign val="superscript"/>
        <sz val="14"/>
        <color indexed="8"/>
        <rFont val="Calibri"/>
        <family val="2"/>
      </rPr>
      <t>3</t>
    </r>
  </si>
  <si>
    <r>
      <rPr>
        <b/>
        <sz val="14"/>
        <color indexed="8"/>
        <rFont val="Calibri"/>
        <family val="2"/>
      </rPr>
      <t>Présentation (doses par flacon, type de conditionnement primaire, forme pharmaceutique)</t>
    </r>
    <r>
      <rPr>
        <b/>
        <vertAlign val="superscript"/>
        <sz val="14"/>
        <color indexed="8"/>
        <rFont val="Calibri"/>
        <family val="2"/>
      </rPr>
      <t>3</t>
    </r>
  </si>
  <si>
    <r>
      <t>Vaccination de routine / campagne / stocks</t>
    </r>
    <r>
      <rPr>
        <vertAlign val="superscript"/>
        <sz val="14"/>
        <color rgb="FF000000"/>
        <rFont val="Calibri"/>
        <family val="2"/>
        <scheme val="minor"/>
      </rPr>
      <t>3</t>
    </r>
  </si>
  <si>
    <r>
      <t>Fabricant</t>
    </r>
    <r>
      <rPr>
        <b/>
        <vertAlign val="superscript"/>
        <sz val="14"/>
        <color rgb="FF000000"/>
        <rFont val="Calibri"/>
        <family val="2"/>
      </rPr>
      <t>3</t>
    </r>
  </si>
  <si>
    <t>Protéine recombinante avec adjuvant AS01E</t>
  </si>
  <si>
    <r>
      <t>R</t>
    </r>
    <r>
      <rPr>
        <b/>
        <sz val="14"/>
        <rFont val="Calibri"/>
        <family val="2"/>
        <scheme val="minor"/>
      </rPr>
      <t>V5, 1 dose/plastic tube, liquid</t>
    </r>
    <r>
      <rPr>
        <b/>
        <sz val="14"/>
        <color theme="1"/>
        <rFont val="Calibri"/>
        <family val="2"/>
        <scheme val="minor"/>
      </rPr>
      <t xml:space="preserve">
(strip of 5 tubes)</t>
    </r>
  </si>
  <si>
    <t>Prix offerts dans le cadre de l'appel d'offres de l'UNICEF s'appliquent aux pays éligibles au soutien de Gavi, en cours de transition ou ayant transitionné après avoir introduit le vaccin Rotavirus, à condition que l'approvisionnement se fasse via l'UNICEF.
Sont exclus les pays PAHO, les pays autofinancés n'ayant pas encore introduit le vaccin Rotavirus et trois pays qui s'approvisionnent directement en vaccin Rotavirus - Inde, Vietnam et Indonésie.</t>
  </si>
  <si>
    <t>15/07/2022</t>
  </si>
  <si>
    <t>https://extranet.who.int/pqweb/content/mosquirix</t>
  </si>
  <si>
    <r>
      <t>Disponibilité du produit</t>
    </r>
    <r>
      <rPr>
        <vertAlign val="superscript"/>
        <sz val="14"/>
        <color indexed="8"/>
        <rFont val="Calibri"/>
        <family val="2"/>
      </rPr>
      <t xml:space="preserve"> </t>
    </r>
    <r>
      <rPr>
        <sz val="14"/>
        <color indexed="8"/>
        <rFont val="Calibri"/>
        <family val="2"/>
      </rPr>
      <t>2023</t>
    </r>
    <r>
      <rPr>
        <vertAlign val="superscript"/>
        <sz val="14"/>
        <color indexed="8"/>
        <rFont val="Calibri"/>
        <family val="2"/>
      </rPr>
      <t>2</t>
    </r>
  </si>
  <si>
    <r>
      <t>Prix 2023 par dose (USD)</t>
    </r>
    <r>
      <rPr>
        <vertAlign val="superscript"/>
        <sz val="14"/>
        <color indexed="8"/>
        <rFont val="Calibri"/>
        <family val="2"/>
      </rPr>
      <t>4</t>
    </r>
  </si>
  <si>
    <r>
      <t>Prix 2023 ajustés par personne totalement immunisée (USD)</t>
    </r>
    <r>
      <rPr>
        <vertAlign val="superscript"/>
        <sz val="14"/>
        <color indexed="8"/>
        <rFont val="Calibri"/>
        <family val="2"/>
      </rPr>
      <t>4</t>
    </r>
  </si>
  <si>
    <r>
      <t>Prix 2023 par personne totalement immunisée (USD)</t>
    </r>
    <r>
      <rPr>
        <vertAlign val="superscript"/>
        <sz val="14"/>
        <color indexed="8"/>
        <rFont val="Calibri"/>
        <family val="2"/>
      </rPr>
      <t>4</t>
    </r>
  </si>
  <si>
    <t>11 Source: UNICEF Supply Division, August 2022. https://www.unicef.org/supply/documents/malaria-vaccine-questions-and-answers-august-2022</t>
  </si>
  <si>
    <t>carton de 10 flacons de principe actif + 
carton de 10 ampoules de diluant</t>
  </si>
  <si>
    <r>
      <t>2,7 cm</t>
    </r>
    <r>
      <rPr>
        <vertAlign val="superscript"/>
        <sz val="14"/>
        <color indexed="8"/>
        <rFont val="Calibri"/>
        <family val="2"/>
      </rPr>
      <t>3</t>
    </r>
    <r>
      <rPr>
        <sz val="14"/>
        <color indexed="8"/>
        <rFont val="Calibri"/>
        <family val="2"/>
      </rPr>
      <t xml:space="preserve"> (boîte de diluant séparée, stockable hors chaîne du froid)</t>
    </r>
  </si>
  <si>
    <r>
      <t>Prix 2023 ajustés en fonction des pertes par personne totalement immunisée (USD)</t>
    </r>
    <r>
      <rPr>
        <vertAlign val="superscript"/>
        <sz val="14"/>
        <color indexed="8"/>
        <rFont val="Calibri"/>
        <family val="2"/>
      </rPr>
      <t>4</t>
    </r>
  </si>
  <si>
    <t>14/10/2022</t>
  </si>
  <si>
    <r>
      <t>SinSaVac</t>
    </r>
    <r>
      <rPr>
        <b/>
        <vertAlign val="superscript"/>
        <sz val="14"/>
        <color rgb="FF000000"/>
        <rFont val="Calibri"/>
        <family val="2"/>
      </rPr>
      <t>©</t>
    </r>
  </si>
  <si>
    <r>
      <t xml:space="preserve">Vi polysaccharide fabriqué à l'aide de </t>
    </r>
    <r>
      <rPr>
        <i/>
        <sz val="14"/>
        <rFont val="Calibri"/>
        <family val="2"/>
        <scheme val="minor"/>
      </rPr>
      <t xml:space="preserve">Citrobacter freundii sensu lato </t>
    </r>
    <r>
      <rPr>
        <sz val="14"/>
        <rFont val="Calibri"/>
        <family val="2"/>
        <scheme val="minor"/>
      </rPr>
      <t>3056 (Vi)</t>
    </r>
  </si>
  <si>
    <t>Vaccin polysaccharide capsulaire Vi - conjugué à l'anatoxine tétanique (Vi-TT)</t>
  </si>
  <si>
    <t>Vaccin polysaccharide Vi - conjugué à l'anatoxine diphtérique (Vi-DT)</t>
  </si>
  <si>
    <t>Pour ce vaccin, l'OMS recommande que les flacons ouverts soient conservés pour utilisation lors de sessions de vaccination ultérieures (jusqu'à 28 jours au maximum), sous réserve des conditions figurant dans la déclaration de politique de l'OMS "L'utilisation de flacons de vaccins multidoses lors de sessions ultérieures" soient remplies. Prière de se référer à la section CTC pour plus d'informations concernant le traitement des flacons ouverts sous CTC.</t>
  </si>
  <si>
    <t>Le vaccin Typbar TCV peut être utilisé dans une chaîne à température contrôlée (CTC), jusqu'à trois jours consécutifs à des températures ambiantes ne dépassant pas 55 °C ; ou jusqu'à sept jours consécutifs, lorsqu'ils sont stockés ou transportés à des températures ne dépassant pas 40°C. Utilisés sous CTC, tous les flacons ouverts au cours d'une séance de vaccination doivent être jetés après 6 heures ou à la fin de la séance, selon le cas se présentant en premier.
L'OMS recommande que la mise en œuvre de la CTC ne se fasse qu'avec une planification, une formation et des conseils appropriés. Pour plus d'informations, veuillez contacter vaccines@who.int</t>
  </si>
  <si>
    <t>3,2 cm³</t>
  </si>
  <si>
    <t>Indie</t>
  </si>
  <si>
    <t>Central Drugs Standard Control Organisation (Inde)</t>
  </si>
  <si>
    <t>Protéine recombinante avec adjuvant Matrix-M</t>
  </si>
  <si>
    <t>Il est prévu que les flacons entamés de ce vaccin soient jetés 6 heures après l'ouverture ou à la fin de la séance de vaccination, selon le cas se présentant en premier.</t>
  </si>
  <si>
    <t>4 million doses  - 2023
6 million doses - 2024
8 million doses - 2025</t>
  </si>
  <si>
    <t>A confirmer</t>
  </si>
  <si>
    <r>
      <t>6,31 cm</t>
    </r>
    <r>
      <rPr>
        <vertAlign val="superscript"/>
        <sz val="14"/>
        <color rgb="FF000000"/>
        <rFont val="Calibri"/>
        <family val="2"/>
        <scheme val="minor"/>
      </rPr>
      <t xml:space="preserve">3 </t>
    </r>
  </si>
  <si>
    <r>
      <t>Indisponible</t>
    </r>
    <r>
      <rPr>
        <vertAlign val="superscript"/>
        <sz val="14"/>
        <color rgb="FF000000"/>
        <rFont val="Calibri"/>
        <family val="2"/>
        <scheme val="minor"/>
      </rPr>
      <t>9</t>
    </r>
  </si>
  <si>
    <t xml:space="preserve">CYVAC [R21 Malaria Vaccine (Recombinant, Adjuvanted)] </t>
  </si>
  <si>
    <t>50 doses / 50 flacons par carton</t>
  </si>
  <si>
    <r>
      <t>14,06 cm</t>
    </r>
    <r>
      <rPr>
        <vertAlign val="superscript"/>
        <sz val="14"/>
        <color theme="1"/>
        <rFont val="Calibri"/>
        <family val="2"/>
        <scheme val="minor"/>
      </rPr>
      <t>3</t>
    </r>
  </si>
  <si>
    <t>Co-formulation (présentation liquide)</t>
  </si>
  <si>
    <t>2 Source : MENU DE PRODUITS UNICEF POUR LES VACCINS FOURNIS PAR L’UNICEF À GAVI, L’ALLIANCE DU VACCIN (https://www.unicef.org/supply/media/17191/file/Gavi-Product-Menu-May-2023.pdf)</t>
  </si>
  <si>
    <r>
      <t>Disponibilité du produit</t>
    </r>
    <r>
      <rPr>
        <vertAlign val="superscript"/>
        <sz val="14"/>
        <color indexed="8"/>
        <rFont val="Calibri"/>
        <family val="2"/>
      </rPr>
      <t xml:space="preserve"> </t>
    </r>
    <r>
      <rPr>
        <sz val="14"/>
        <color indexed="8"/>
        <rFont val="Calibri"/>
        <family val="2"/>
      </rPr>
      <t>2024</t>
    </r>
    <r>
      <rPr>
        <vertAlign val="superscript"/>
        <sz val="14"/>
        <color indexed="8"/>
        <rFont val="Calibri"/>
        <family val="2"/>
      </rPr>
      <t>2</t>
    </r>
  </si>
  <si>
    <r>
      <t>Prix 2024 par dose (USD)</t>
    </r>
    <r>
      <rPr>
        <vertAlign val="superscript"/>
        <sz val="14"/>
        <color indexed="8"/>
        <rFont val="Calibri"/>
        <family val="2"/>
      </rPr>
      <t>4</t>
    </r>
  </si>
  <si>
    <r>
      <t>Prix 2024 ajustés par personne totalement immunisée (USD)</t>
    </r>
    <r>
      <rPr>
        <vertAlign val="superscript"/>
        <sz val="14"/>
        <color indexed="8"/>
        <rFont val="Calibri"/>
        <family val="2"/>
      </rPr>
      <t>4</t>
    </r>
  </si>
  <si>
    <r>
      <t>Prix 2024 par personne totalement immunisée et ajusté en fonction des pertes (USD)</t>
    </r>
    <r>
      <rPr>
        <vertAlign val="superscript"/>
        <sz val="14"/>
        <color indexed="8"/>
        <rFont val="Calibri"/>
        <family val="2"/>
      </rPr>
      <t>4</t>
    </r>
  </si>
  <si>
    <t>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t>
  </si>
  <si>
    <r>
      <t>Prix 2024 par dose (USD/EUR)</t>
    </r>
    <r>
      <rPr>
        <vertAlign val="superscript"/>
        <sz val="14"/>
        <color indexed="8"/>
        <rFont val="Calibri"/>
        <family val="2"/>
      </rPr>
      <t>4, 6</t>
    </r>
  </si>
  <si>
    <r>
      <t>Prix 2024 par personne totalement immunisée (USD)</t>
    </r>
    <r>
      <rPr>
        <vertAlign val="superscript"/>
        <sz val="14"/>
        <color indexed="8"/>
        <rFont val="Calibri"/>
        <family val="2"/>
      </rPr>
      <t>4</t>
    </r>
  </si>
  <si>
    <r>
      <t>Prix 2024 par dose (USD/EUR)</t>
    </r>
    <r>
      <rPr>
        <vertAlign val="superscript"/>
        <sz val="14"/>
        <color indexed="8"/>
        <rFont val="Calibri"/>
        <family val="2"/>
      </rPr>
      <t>4,6</t>
    </r>
  </si>
  <si>
    <r>
      <t>Prix 2024 ajustés en fonction des pertes par personne totalement immunisée (USD)</t>
    </r>
    <r>
      <rPr>
        <vertAlign val="superscript"/>
        <sz val="14"/>
        <color indexed="8"/>
        <rFont val="Calibri"/>
        <family val="2"/>
      </rPr>
      <t>4</t>
    </r>
  </si>
  <si>
    <t>Prix 2024 par personne totalement immunisée et ajusté en fonction des pertes (USD)⁴</t>
  </si>
  <si>
    <r>
      <t>Approvisionnement limité</t>
    </r>
    <r>
      <rPr>
        <vertAlign val="superscript"/>
        <sz val="14"/>
        <rFont val="Calibri"/>
        <family val="2"/>
        <scheme val="minor"/>
      </rPr>
      <t>7</t>
    </r>
  </si>
  <si>
    <r>
      <t>Approvisionnement limité</t>
    </r>
    <r>
      <rPr>
        <vertAlign val="superscript"/>
        <sz val="14"/>
        <rFont val="Calibri"/>
        <family val="2"/>
        <scheme val="minor"/>
      </rPr>
      <t>8</t>
    </r>
  </si>
  <si>
    <r>
      <t>Planification requise</t>
    </r>
    <r>
      <rPr>
        <vertAlign val="superscript"/>
        <sz val="14"/>
        <color rgb="FF000000"/>
        <rFont val="Calibri"/>
        <family val="2"/>
        <scheme val="minor"/>
      </rPr>
      <t>10</t>
    </r>
  </si>
  <si>
    <r>
      <t>RV5, 1 dose/vial, lyophilised</t>
    </r>
    <r>
      <rPr>
        <b/>
        <vertAlign val="superscript"/>
        <sz val="14"/>
        <color rgb="FF000000"/>
        <rFont val="Calibri"/>
        <family val="2"/>
        <scheme val="minor"/>
      </rPr>
      <t>11</t>
    </r>
  </si>
  <si>
    <r>
      <t>RV5, 1 dose/vial, lyophilised (VVM + 250)</t>
    </r>
    <r>
      <rPr>
        <b/>
        <vertAlign val="superscript"/>
        <sz val="14"/>
        <color rgb="FF000000"/>
        <rFont val="Calibri"/>
        <family val="2"/>
        <scheme val="minor"/>
      </rPr>
      <t>13</t>
    </r>
  </si>
  <si>
    <r>
      <t>RV5, 2 dose/vial, lyophilised (VVM + 250)</t>
    </r>
    <r>
      <rPr>
        <b/>
        <vertAlign val="superscript"/>
        <sz val="14"/>
        <color theme="1"/>
        <rFont val="Calibri"/>
        <family val="2"/>
        <scheme val="minor"/>
      </rPr>
      <t>13</t>
    </r>
  </si>
  <si>
    <t>8 La disponibilité de cette présentation est prévue fin 2024 (meilleur cas)</t>
  </si>
  <si>
    <t>9 Cette présentation n'est pas disponible en 2024</t>
  </si>
  <si>
    <t>11 Le prix final sera confirmé après la signature d'un contrat d'approvisionnement entre l'UNICEF et le fabricant</t>
  </si>
  <si>
    <t xml:space="preserve">13 Le prix de cette présentation est une estimation donnée à titre indicatif à des fins de budgétisation. Ce prix sera mis à jour une fois qu'une source d'information publique sera disponible. </t>
  </si>
  <si>
    <t>7 La disponibilité de cette présentation sera limitée durant les 6 premiers mois de 2024 et aura besoin de planification durant les 6 derniers mois de 2024.</t>
  </si>
  <si>
    <r>
      <t>24 mois à -20 °C, 6 mois à 2-8 °C  après décongélation</t>
    </r>
    <r>
      <rPr>
        <sz val="11"/>
        <color indexed="8"/>
        <rFont val="Calibri"/>
        <family val="2"/>
        <scheme val="minor"/>
      </rPr>
      <t xml:space="preserve"> </t>
    </r>
  </si>
  <si>
    <t>https://extranet.who.int/pqweb/content/cecolin%C2%AE</t>
  </si>
  <si>
    <t>Approvisionnement suffisant</t>
  </si>
  <si>
    <r>
      <t>Prix 2024 par personne totalement immunisée (USD)</t>
    </r>
    <r>
      <rPr>
        <vertAlign val="superscript"/>
        <sz val="14"/>
        <color indexed="8"/>
        <rFont val="Calibri"/>
        <family val="2"/>
      </rPr>
      <t>4***</t>
    </r>
  </si>
  <si>
    <t>Schéma vaccinal à deux doses: intervalle de 12 mois suggéré pour des raisons de programmation et d'efficacité (intervalle minimum de 6 mois)
Schéma alternatif à dose unique (option hors AMM): un calendrier à dose unique peut être utilisé chez les personnes âgées de 9 à 20 ans</t>
  </si>
  <si>
    <t>Schéma vaccinal à deux doses: intervalle de 12 mois suggéré pour des raisons de programmation et d'efficacité (intervalle minimum de 6 mois)</t>
  </si>
  <si>
    <r>
      <t>2 doses orales liquides 14 jours à part pour tous enfants âgés ≥1 an.</t>
    </r>
    <r>
      <rPr>
        <sz val="11"/>
        <rFont val="Calibri"/>
        <family val="2"/>
      </rPr>
      <t xml:space="preserve"> Une dose de rappel est recommandée au bout de 2 ans.</t>
    </r>
  </si>
  <si>
    <r>
      <t>Prix 2024 par dose (USD)</t>
    </r>
    <r>
      <rPr>
        <vertAlign val="superscript"/>
        <sz val="14"/>
        <color indexed="8"/>
        <rFont val="Calibri"/>
        <family val="2"/>
      </rPr>
      <t>6</t>
    </r>
    <r>
      <rPr>
        <vertAlign val="superscript"/>
        <sz val="14"/>
        <color rgb="FF000000"/>
        <rFont val="Calibri"/>
        <family val="2"/>
      </rPr>
      <t>, 10, 11</t>
    </r>
  </si>
  <si>
    <t xml:space="preserve">36 mois à 2 - 8 °C </t>
  </si>
  <si>
    <t>10 Pour les produits en EUR, le prix réel pour les pays sera en USD sur la base du taux de change USD/EUR de l'ONU à la date de paiement de la facture du fournisseur. Le vaccin de GSK contre le paludisme est au prix de EUR 9.30 par dose en 2024 (cf. source 11) et le taux de change prévisionnel utilisé dans ce fichier est de USD 1.15 / EUR 1.00 (source: Bloomberg).</t>
  </si>
  <si>
    <t>6 Pour les produits en EUR, le prix réel pour les pays sera en USD sur la base du taux de change USD/EUR de l'ONU à la date de paiement de la facture du fournisseur. En 2024, le vaccin de GSK contre le rotavirus est au prix de EUR 2.05 par dose pour la présentation "plastic tube" et EUR 1.79 par dose pour la présentation "multi-monodose" et le taux de change prévisionnel utilisé dans ce fichier est de USD 1.15 / EUR 1.00 (source: Bloomberg).</t>
  </si>
  <si>
    <t>Les informations sont à jour à novembre 2023</t>
  </si>
  <si>
    <t>Prix 2024 par dose (USD)</t>
  </si>
  <si>
    <t>Prix 2024 par personne totalement immunisée (USD)</t>
  </si>
  <si>
    <t>Prix 2024 par personne totalement immunisée et ajusté en fonction des pertes (USD)</t>
  </si>
  <si>
    <t>https://extranet.who.int/prequal/vaccines/p/typbar-tcv-0</t>
  </si>
  <si>
    <t>https://extranet.who.int/prequal/vaccines/p/typhibevr-0</t>
  </si>
  <si>
    <t>Carton de 10 flacons (10 doses) 
[Dimension: 9 x 3.5 x 4.5 cm]</t>
  </si>
  <si>
    <r>
      <t>14,18cm</t>
    </r>
    <r>
      <rPr>
        <vertAlign val="superscript"/>
        <sz val="14"/>
        <color indexed="8"/>
        <rFont val="Calibri"/>
        <family val="2"/>
      </rPr>
      <t>3</t>
    </r>
  </si>
  <si>
    <t>14,7 cm3</t>
  </si>
  <si>
    <t>https://extranet.who.int/prequal/vaccines/p/typbar-tcv</t>
  </si>
  <si>
    <t>https://extranet.who.int/prequal/vaccines/p/typhibevr</t>
  </si>
  <si>
    <t>https://extranet.who.int/prequal/vaccines/p/synflorix-1</t>
  </si>
  <si>
    <t>https://extranet.who.int/prequal/vaccines/p/pneumosilr</t>
  </si>
  <si>
    <t>https://extranet.who.int/prequal/vaccines/p/pneumosilr-0</t>
  </si>
  <si>
    <t>https://extranet.who.int/prequal/vaccines/p/prevenar-13</t>
  </si>
  <si>
    <t>https://extranet.who.int/prequal/vaccines/p/prevenar-13-multidose-vial</t>
  </si>
  <si>
    <t>https://extranet.who.int/prequal/vaccines/p/synflorix-0</t>
  </si>
  <si>
    <t>https://extranet.who.int/prequal/vaccines/p/synflorix</t>
  </si>
  <si>
    <t>https://extranet.who.int/prequal/vaccines/p/measles-vaccine-live-attenuated-1</t>
  </si>
  <si>
    <t>https://extranet.who.int/prequal/vaccines/p/measles-vaccine-live-attenuated-2</t>
  </si>
  <si>
    <t>https://extranet.who.int/prequal/vaccines/p/measles-vaccine</t>
  </si>
  <si>
    <t>https://extranet.who.int/prequal/vaccines/p/measles-vaccine-live-attenuated</t>
  </si>
  <si>
    <t>https://extranet.who.int/prequal/vaccines/p/measles-vaccine-live-attenuated-0</t>
  </si>
  <si>
    <t>https://extranet.who.int/prequal/vaccines/p/measles-vaccine-0</t>
  </si>
  <si>
    <t>https://extranet.who.int/prequal/vaccines/p/measles-and-rubella-vaccine-live-attenuated-1</t>
  </si>
  <si>
    <t>https://extranet.who.int/prequal/vaccines/p/measles-and-rubella-vaccine-live-attenuated-freeze-dried-0</t>
  </si>
  <si>
    <t>https://extranet.who.int/prequal/vaccines/p/measles-and-rubella-vaccine-live-attenuated-2</t>
  </si>
  <si>
    <t>https://extranet.who.int/prequal/vaccines/p/measles-and-rubella-vaccine-live-attenuated-freeze-dried-1</t>
  </si>
  <si>
    <t>https://extranet.who.int/prequal/vaccines/p/measles-and-rubella-vaccine-live-attenuated</t>
  </si>
  <si>
    <t>https://extranet.who.int/prequal/vaccines/p/measles-and-rubella-vaccine-live-attenuated-freeze-dried</t>
  </si>
  <si>
    <t>https://extranet.who.int/prequal/vaccines/p/measles-and-rubella-vaccine-live-attenuated-0</t>
  </si>
  <si>
    <t>https://extranet.who.int/prequal/vaccines/p/shanchol</t>
  </si>
  <si>
    <t>https://extranet.who.int/prequal/vaccines/p/euvichol-plus</t>
  </si>
  <si>
    <t xml:space="preserve">https://extranet.who.int/prequal/vaccines/p/dukoral
vaccine_quality/117_cholera/en/ </t>
  </si>
  <si>
    <t>https://extranet.who.int/prequal/vaccines/p/euvichol</t>
  </si>
  <si>
    <t>https://extranet.who.int/prequal/vaccines/p/jeevr-3mg</t>
  </si>
  <si>
    <t>https://extranet.who.int/prequal/vaccines/p/jeevr-3mg-0</t>
  </si>
  <si>
    <t>https://extranet.who.int/prequal/vaccines/p/imojev-md</t>
  </si>
  <si>
    <t>https://extranet.who.int/prequal/vaccines/p/japanese-encephalitis-vaccine-live-sa14-14-2-0</t>
  </si>
  <si>
    <t>https://extranet.who.int/prequal/vaccines/p/japanese-encephalitis-vaccine-live-sa14-14-2</t>
  </si>
  <si>
    <t>https://extranet.who.int/prequal/vaccines/p/poliomyelitis-vaccine</t>
  </si>
  <si>
    <t>https://extranet.who.int/prequal/vaccines/p/ipv-vaccine-ajv</t>
  </si>
  <si>
    <t>https://extranet.who.int/prequal/vaccines/p/poliomyelitis-vaccine-inactivated-1</t>
  </si>
  <si>
    <t>https://extranet.who.int/prequal/vaccines/p/picovax</t>
  </si>
  <si>
    <t>https://extranet.who.int/prequal/vaccines/p/poliomyelitis-vaccine-inactivated</t>
  </si>
  <si>
    <t>https://extranet.who.int/prequal/vaccines/p/poliomyelitis-vaccine-multidose-suspension-injection-25-ml</t>
  </si>
  <si>
    <t>https://extranet.who.int/prequal/vaccines/p/imovax-polio</t>
  </si>
  <si>
    <t>https://extranet.who.int/prequal/vaccines/p/poliomyelitis-vaccine-inactivated-2</t>
  </si>
  <si>
    <t>https://extranet.who.int/prequal/vaccines/p/shanipvtm-0</t>
  </si>
  <si>
    <t>https://extranet.who.int/prequal/vaccines/p/poliomyelitis-vaccine-inactivated-0</t>
  </si>
  <si>
    <t>https://extranet.who.int/prequal/vaccines/p/eupolio-inj-0</t>
  </si>
  <si>
    <t>https://extranet.who.int/prequal/vaccines/p/eupolio-inj</t>
  </si>
  <si>
    <t>https://extranet.who.int/prequal/vaccines/p/poliomyelitis-vaccine-vero-cell-inactivated-sabin-strains</t>
  </si>
  <si>
    <t>https://extranet.who.int/prequal/vaccines/p/poliomyelitis-vaccine-vero-cell-inactivated-sabin-strains-0</t>
  </si>
  <si>
    <t>https://extranet.who.int/prequal/vaccines/p/diphtheria-tetanus-pertussis-hepatitis-b-and-haemophilus-influenzae-type-b-conjugate-2</t>
  </si>
  <si>
    <t>https://extranet.who.int/prequal/vaccines/p/easyfive-tt-0</t>
  </si>
  <si>
    <t>https://extranet.who.int/prequal/vaccines/p/eupenta</t>
  </si>
  <si>
    <t>https://extranet.who.int/prequal/vaccines/p/none-used-labelling-supply-through-un-agencies-also-marketed-labelled-commercial-name-4</t>
  </si>
  <si>
    <t>https://extranet.who.int/prequal/vaccines/p/diphtheria-tetanus-pertussis-hepatitis-b-and-haemophilus-influenzae-type-b-conjugate-4</t>
  </si>
  <si>
    <t>https://extranet.who.int/prequal/vaccines/p/easyfive-tt</t>
  </si>
  <si>
    <t>https://extranet.who.int/prequal/vaccines/p/eupenta-0</t>
  </si>
  <si>
    <t>https://extranet.who.int/prequal/vaccines/p/none-used-labelling-supply-through-un-agencies-also-marketed-labelled-commercial-name-5</t>
  </si>
  <si>
    <t>https://extranet.who.int/prequal/vaccines/p/diphtheria-tetanus-pertussis-hepatitis-b-and-haemophilus-influenzae-type-b-conjugate</t>
  </si>
  <si>
    <t>https://extranet.who.int/prequal/vaccines/p/none-used-labelling-supply-through-un-agencies-also-marketed-labelled-commercial-name-0</t>
  </si>
  <si>
    <t>https://extranet.who.int/prequal/vaccines/p/diphtheria-tetanus-pertussis-hepatitis-b-and-haemophilus-influenzae-type-b-conjugate-0</t>
  </si>
  <si>
    <t>https://extranet.who.int/prequal/vaccines/p/diphtheria-tetanus-pertussis-hepatitis-b-and-haemophilus-influenzae-type-b-conjugate-3</t>
  </si>
  <si>
    <t>https://extranet.who.int/prequal/vaccines/p/none-used-labelling-supply-through-un-agencies-also-marketed-labelled-commercial-name-10</t>
  </si>
  <si>
    <t>https://extranet.who.int/prequal/vaccines/p/none-used-labelling-supply-through-un-agencies-also-marketed-labelled-commercial-name-9</t>
  </si>
  <si>
    <t>https://extranet.who.int/prequal/vaccines/p/pentabio</t>
  </si>
  <si>
    <t>https://extranet.who.int/prequal/vaccines/p/pentabio-0</t>
  </si>
  <si>
    <t>https://extranet.who.int/prequal/vaccines/p/diphtheria-tetanus-pertussis-hepatitis-b-and-haemophilus-influenzae-type-b-conjugate-1</t>
  </si>
  <si>
    <t>https://extranet.who.int/prequal/vaccines/p/none-used-labelling-supply-through-un-agencies-also-marketed-labelled-commercial-name-1</t>
  </si>
  <si>
    <t>https://extranet.who.int/prequal/vaccines/p/meningococcal-conjugate-menafrivac</t>
  </si>
  <si>
    <t>https://extranet.who.int/prequal/vaccines/p/meningococcal-conjugate-5-micrograms-menafrivac-5mg</t>
  </si>
  <si>
    <t>https://extranet.who.int/prequal/vaccines/p/na-0</t>
  </si>
  <si>
    <t>https://extranet.who.int/prequal/vaccines/p/yellow-fever-0</t>
  </si>
  <si>
    <t>https://extranet.who.int/prequal/vaccines/p/stabilized-yellow-fever-vaccine-1</t>
  </si>
  <si>
    <t>https://extranet.who.int/prequal/vaccines/p/sinsavactm</t>
  </si>
  <si>
    <t>https://extranet.who.int/prequal/vaccines/p/stamaril</t>
  </si>
  <si>
    <t>https://extranet.who.int/prequal/vaccines/p/na</t>
  </si>
  <si>
    <t>https://extranet.who.int/prequal/vaccines/p/stabilized-yellow-fever-vaccine</t>
  </si>
  <si>
    <t>https://extranet.who.int/prequal/vaccines/p/yellow-fever</t>
  </si>
  <si>
    <t>https://extranet.who.int/prequal/vaccines/p/stabilized-yellow-fever-vaccine-0</t>
  </si>
  <si>
    <t>https://extranet.who.int/prequal/vaccines/p/yellow-fever-1</t>
  </si>
  <si>
    <t>https://extranet.who.int/prequal/vaccines/p/rotarix</t>
  </si>
  <si>
    <t>https://extranet.who.int/prequal/vaccines/p/rotarix-1</t>
  </si>
  <si>
    <t>https://extranet.who.int/prequal/vaccines/p/rotavac</t>
  </si>
  <si>
    <t>https://extranet.who.int/prequal/vaccines/p/rotavac-0</t>
  </si>
  <si>
    <t>https://extranet.who.int/prequal/vaccines/p/rotavac-5dr</t>
  </si>
  <si>
    <t>https://extranet.who.int/prequal/vaccines/p/rotavac-5dr-0</t>
  </si>
  <si>
    <t>https://extranet.who.int/prequal/vaccines/p/rotasiil</t>
  </si>
  <si>
    <t>https://extranet.who.int/prequal/vaccines/p/rotasiil-0</t>
  </si>
  <si>
    <t>https://extranet.who.int/prequal/vaccines/p/rotasiil-liquid</t>
  </si>
  <si>
    <t>https://extranet.who.int/prequal/vaccines/p/rotasiil-liquid-0</t>
  </si>
  <si>
    <t>https://extranet.who.int/prequal/vaccines/p/rotasiilrthermo</t>
  </si>
  <si>
    <t>https://extranet.who.int/prequal/vaccines/p/rotasiilrthermo-0</t>
  </si>
  <si>
    <t>24 mois à 2-8° C</t>
  </si>
  <si>
    <t>YF, 5 doses/ampoule, lyophilised</t>
  </si>
  <si>
    <t>https://extranet.who.int/prequal/vaccines/p/rotarix-0</t>
  </si>
  <si>
    <t>https://extranet.who.int/prequal/vaccines/p/rotateq</t>
  </si>
  <si>
    <t>ShanIPV</t>
  </si>
  <si>
    <t>10 doses/vial, liquid</t>
  </si>
  <si>
    <r>
      <t>4,22 cm</t>
    </r>
    <r>
      <rPr>
        <sz val="14"/>
        <color indexed="8"/>
        <rFont val="Calibri"/>
        <family val="2"/>
      </rPr>
      <t>³ (flacon) [le diluant peut être stocké à la température ambiante; si le diluant est également stocké dans la chaîne du froid, le volume par dose est de 5,48 cm³]</t>
    </r>
  </si>
  <si>
    <r>
      <t xml:space="preserve">4,22 </t>
    </r>
    <r>
      <rPr>
        <sz val="14"/>
        <color indexed="8"/>
        <rFont val="Calibri"/>
        <family val="2"/>
      </rPr>
      <t>cm</t>
    </r>
    <r>
      <rPr>
        <vertAlign val="superscript"/>
        <sz val="14"/>
        <color indexed="8"/>
        <rFont val="Calibri"/>
        <family val="2"/>
      </rPr>
      <t>3</t>
    </r>
    <r>
      <rPr>
        <sz val="14"/>
        <color indexed="8"/>
        <rFont val="Calibri"/>
        <family val="2"/>
      </rPr>
      <t xml:space="preserve"> (flacon) [le diluant peut être stocké à la température ambiante; si le diluant est également stocké dans la chaîne du froid, le volume par dose est de 5,48 cm³]</t>
    </r>
  </si>
  <si>
    <t>2,11 cm³ (flacon) [le diluant peut être stocké à la température ambiante; si le diluant est également stocké dans la chaîne du froid, le volume par dose est de 3,14 cm³]</t>
  </si>
  <si>
    <r>
      <t>3,3 cm</t>
    </r>
    <r>
      <rPr>
        <vertAlign val="superscript"/>
        <sz val="14"/>
        <color rgb="FF000000"/>
        <rFont val="Calibri"/>
        <family val="2"/>
      </rPr>
      <t>3</t>
    </r>
    <r>
      <rPr>
        <sz val="14"/>
        <color indexed="8"/>
        <rFont val="Calibri"/>
        <family val="2"/>
      </rPr>
      <t xml:space="preserve"> (flacon) [le diluant peut être stocké à la température ambiante; si le diluant est également stocké dans la chaîne du froid, le volume par dose est de 2,53 cm³]</t>
    </r>
  </si>
  <si>
    <t>3,3 cm3 (flacon) [le diluant peut être stocké à la température ambiante; si le diluant est également stocké dans la chaîne du froid, le volume par dose est de 2,53 cm³]</t>
  </si>
  <si>
    <r>
      <rPr>
        <sz val="14"/>
        <color indexed="8"/>
        <rFont val="Calibri"/>
        <family val="2"/>
      </rPr>
      <t>21,09 cm</t>
    </r>
    <r>
      <rPr>
        <vertAlign val="superscript"/>
        <sz val="14"/>
        <color indexed="8"/>
        <rFont val="Calibri"/>
        <family val="2"/>
      </rPr>
      <t>3</t>
    </r>
    <r>
      <rPr>
        <sz val="14"/>
        <color indexed="8"/>
        <rFont val="Calibri"/>
        <family val="2"/>
      </rPr>
      <t xml:space="preserve"> (flacon) [le diluant peut être stocké à la température ambiante; si le diluant est également stocké dans la chaîne du froid, le volume par dose est de 12,53 cm³]</t>
    </r>
  </si>
  <si>
    <r>
      <t xml:space="preserve">10,54 </t>
    </r>
    <r>
      <rPr>
        <sz val="14"/>
        <color indexed="8"/>
        <rFont val="Calibri"/>
        <family val="2"/>
      </rPr>
      <t>cm</t>
    </r>
    <r>
      <rPr>
        <vertAlign val="superscript"/>
        <sz val="14"/>
        <color indexed="8"/>
        <rFont val="Calibri"/>
        <family val="2"/>
      </rPr>
      <t>3</t>
    </r>
    <r>
      <rPr>
        <sz val="14"/>
        <color indexed="8"/>
        <rFont val="Calibri"/>
        <family val="2"/>
      </rPr>
      <t xml:space="preserve"> (flacon) [le diluant peut être stocké à la température ambiante; si le diluant est également stocké dans la chaîne du froid, le volume par dose est de 6,25 cm³]</t>
    </r>
  </si>
  <si>
    <r>
      <rPr>
        <sz val="14"/>
        <color indexed="8"/>
        <rFont val="Calibri"/>
        <family val="2"/>
      </rPr>
      <t>4,22 cm</t>
    </r>
    <r>
      <rPr>
        <vertAlign val="superscript"/>
        <sz val="14"/>
        <color indexed="8"/>
        <rFont val="Calibri"/>
        <family val="2"/>
      </rPr>
      <t>3</t>
    </r>
    <r>
      <rPr>
        <sz val="14"/>
        <color indexed="8"/>
        <rFont val="Calibri"/>
        <family val="2"/>
      </rPr>
      <t xml:space="preserve"> (flacon) [le diluant peut être stocké à la température ambiante; si le diluant est également stocké dans la chaîne du froid, le volume par dose est de 5,49 cm³]</t>
    </r>
  </si>
  <si>
    <r>
      <rPr>
        <sz val="14"/>
        <color indexed="8"/>
        <rFont val="Calibri"/>
        <family val="2"/>
      </rPr>
      <t>4,22 cm</t>
    </r>
    <r>
      <rPr>
        <vertAlign val="superscript"/>
        <sz val="14"/>
        <color indexed="8"/>
        <rFont val="Calibri"/>
        <family val="2"/>
      </rPr>
      <t>3</t>
    </r>
    <r>
      <rPr>
        <sz val="14"/>
        <color indexed="8"/>
        <rFont val="Calibri"/>
        <family val="2"/>
      </rPr>
      <t xml:space="preserve"> (flacon) [le diluant peut être stocké à la température ambiante; si le diluant est également stocké dans la chaîne du froid, le volume par dose est de 5,49 cm³] </t>
    </r>
  </si>
  <si>
    <t>2,67  cm³ (flacon) [le diluant peut être stocké à la température ambiante; si le diluant est également stocké dans la chaîne du froid, le volume par dose est de 3,25 cm³]</t>
  </si>
  <si>
    <t xml:space="preserve">2,10 cm³  (flacon) [le diluant peut être stocké à la température ambiante; si le diluant est également stocké dans la chaîne du froid, le volume par dose est de 3,14 cm³] </t>
  </si>
  <si>
    <t xml:space="preserve">1,78 cm³  (flacon) [le diluant peut être stocké à la température ambiante; si le diluant est également stocké dans la chaîne du froid, le volume par dose est de 2,12 cm³] </t>
  </si>
  <si>
    <t xml:space="preserve">14,09 cm³  (flacon) [le diluant peut être stocké à la température ambiante; si le diluant est également stocké dans la chaîne du froid, le volume par dose est de 7,8 cm³] </t>
  </si>
  <si>
    <t xml:space="preserve">10,54 cm3 (flacon) [le diluant peut être stocké à la température ambiante; si le diluant est également stocké dans la chaîne du froid, le volume par dose est de 6,26 cm³] </t>
  </si>
  <si>
    <r>
      <t>21,09 cm</t>
    </r>
    <r>
      <rPr>
        <vertAlign val="superscript"/>
        <sz val="14"/>
        <color indexed="8"/>
        <rFont val="Calibri"/>
        <family val="2"/>
      </rPr>
      <t xml:space="preserve">3 </t>
    </r>
    <r>
      <rPr>
        <sz val="14"/>
        <color rgb="FF000000"/>
        <rFont val="Calibri"/>
        <family val="2"/>
      </rPr>
      <t xml:space="preserve">(flacon)  [le diluant peut être stocké à la température ambiante; si le diluant est également stocké dans la chaîne du froid, le volume par dose est de 12,53 cm³] </t>
    </r>
  </si>
  <si>
    <t>Primovaccination: 3 doses dès l'âge de 6 semaines (intervalle de 4 semaines entre les doses)
Rappel: 1 dose entre 12 et 23 mois</t>
  </si>
  <si>
    <t>Nombre de doses requises pour l'immunisation totale d'une personne (primovaccination + rappel)</t>
  </si>
  <si>
    <t>Vaccin hexavalent</t>
  </si>
  <si>
    <t xml:space="preserve">Diphtérie - Tétanos - Coqueluche (germes entiers) - Hépatite B - Haemophilus influenzae de type b - Vaccin antipoliomyélitique inactivé (VPI) </t>
  </si>
  <si>
    <t>Hexa, 10 doses/vial, liquid</t>
  </si>
  <si>
    <t>Serum Institute of India Pvt. Ltd.</t>
  </si>
  <si>
    <t>Hexasiil</t>
  </si>
  <si>
    <t>carton de 50 flacons (500 doses)</t>
  </si>
  <si>
    <r>
      <t>2,11 cm</t>
    </r>
    <r>
      <rPr>
        <sz val="14"/>
        <color indexed="8"/>
        <rFont val="Calibri"/>
        <family val="2"/>
      </rPr>
      <t>³</t>
    </r>
  </si>
  <si>
    <r>
      <t>3 doses dès l'âge de 6 semaines (intervalle de 4 semaines entre les doses) + 1 dose de rappel au minimum après 6 mois</t>
    </r>
    <r>
      <rPr>
        <vertAlign val="superscript"/>
        <sz val="14"/>
        <color rgb="FF000000"/>
        <rFont val="Calibri"/>
        <family val="2"/>
        <scheme val="minor"/>
      </rPr>
      <t>6</t>
    </r>
  </si>
  <si>
    <t>Prévue fin Q4 2023</t>
  </si>
  <si>
    <t>A confirmer
(le producteur a postulé à la politique relative aux flacons multidoses)</t>
  </si>
  <si>
    <t>Hexa, 1 dose/vial, liquid</t>
  </si>
  <si>
    <r>
      <t>14,06 cm</t>
    </r>
    <r>
      <rPr>
        <sz val="14"/>
        <color indexed="8"/>
        <rFont val="Calibri"/>
        <family val="2"/>
      </rPr>
      <t>³</t>
    </r>
  </si>
  <si>
    <t>6 L'OMS recommande un rappel du vaccin Hexavalent dans le cas d'une primovaccination commençant à 6 semaines</t>
  </si>
  <si>
    <t>Hépatite B</t>
  </si>
  <si>
    <t>Hépatite B - Pédiatrique</t>
  </si>
  <si>
    <t>HepB, 10 doses/vial, liquid</t>
  </si>
  <si>
    <t>1 dose, le plus tôt possible après la naissance (&lt;24 heures)</t>
  </si>
  <si>
    <t>Hepatitis B Vaccine (rDNA) (Paediatric)</t>
  </si>
  <si>
    <t>Euvax B (Paediatric)</t>
  </si>
  <si>
    <t>carton de 10 flacons (100 doses)</t>
  </si>
  <si>
    <r>
      <t>2,109 cm</t>
    </r>
    <r>
      <rPr>
        <sz val="14"/>
        <color indexed="8"/>
        <rFont val="Calibri"/>
        <family val="2"/>
      </rPr>
      <t>³</t>
    </r>
  </si>
  <si>
    <r>
      <t>2,86 cm</t>
    </r>
    <r>
      <rPr>
        <sz val="14"/>
        <color indexed="8"/>
        <rFont val="Calibri"/>
        <family val="2"/>
      </rPr>
      <t>³</t>
    </r>
  </si>
  <si>
    <t>https://extranet.who.int/prequal/vaccines/p/hepatitis-b-vaccine-rdna-paediatric</t>
  </si>
  <si>
    <t>https://extranet.who.int/prequal/vaccines/p/euvax-b-0</t>
  </si>
  <si>
    <t>HepB, 1 dose vial, liquid</t>
  </si>
  <si>
    <t xml:space="preserve">HepB 10 doses/vial, liquid </t>
  </si>
  <si>
    <t>Serum Institute of India Pvt Ltd.</t>
  </si>
  <si>
    <t>Centro de Ingenieria Genetica y Biotecnologia</t>
  </si>
  <si>
    <t>Hepatitis B Vaccine (rDNA) (Paedriatic)</t>
  </si>
  <si>
    <t>Heberbiovac HB</t>
  </si>
  <si>
    <t>Cuba</t>
  </si>
  <si>
    <t>CCECM (Cuba)</t>
  </si>
  <si>
    <t>48 months at 2 - 8 °C</t>
  </si>
  <si>
    <r>
      <t>2.76 cm</t>
    </r>
    <r>
      <rPr>
        <vertAlign val="superscript"/>
        <sz val="14"/>
        <color theme="1"/>
        <rFont val="Calibri"/>
        <family val="2"/>
        <scheme val="minor"/>
      </rPr>
      <t>3</t>
    </r>
  </si>
  <si>
    <t>https://extranet.who.int/prequal/vaccines/p/hepatitis-b-vaccine-rdna-paedriatic</t>
  </si>
  <si>
    <t>https://extranet.who.int/prequal/vaccines/p/euvax-b-1</t>
  </si>
  <si>
    <t>https://extranet.who.int/prequal/vaccines/p/heberbiovac-hb</t>
  </si>
  <si>
    <t>https://extranet.who.int/prequal/vaccines/p/heberbiovac-hb-0</t>
  </si>
  <si>
    <t>Cartonde 50 flacons (50 doses)</t>
  </si>
  <si>
    <t>36 mois à 2 - 8 °C</t>
  </si>
  <si>
    <t>14,06 cm³ (flacon 2ml) (non commercialisé)
17,575 cm³ (flacon 4ml) (commercialisé)
12,18 cm³ (ampoule) (non commercialisé régulièrement)</t>
  </si>
  <si>
    <r>
      <t>14,53 cm</t>
    </r>
    <r>
      <rPr>
        <vertAlign val="superscript"/>
        <sz val="14"/>
        <color theme="1"/>
        <rFont val="Calibri"/>
        <family val="2"/>
        <scheme val="minor"/>
      </rPr>
      <t>3</t>
    </r>
  </si>
  <si>
    <t xml:space="preserve">Carton de 10 flacons (10 doses) </t>
  </si>
  <si>
    <t>48 mois à 2 - 8 °C</t>
  </si>
  <si>
    <r>
      <t>2,76 cm</t>
    </r>
    <r>
      <rPr>
        <vertAlign val="superscript"/>
        <sz val="14"/>
        <color theme="1"/>
        <rFont val="Calibri"/>
        <family val="2"/>
        <scheme val="minor"/>
      </rPr>
      <t>3</t>
    </r>
  </si>
  <si>
    <t>Tétanos - Diphtérie</t>
  </si>
  <si>
    <t>Tétanos - Diphtérie (contenu antigénique réduit)</t>
  </si>
  <si>
    <t>Td, 10 doses/vial, liquid</t>
  </si>
  <si>
    <r>
      <t>2 doses de rappel:
1 dose à 4-7 ans
1 dose à 9-15 ans</t>
    </r>
    <r>
      <rPr>
        <vertAlign val="superscript"/>
        <sz val="14"/>
        <color rgb="FF000000"/>
        <rFont val="Calibri"/>
        <family val="2"/>
        <scheme val="minor"/>
      </rPr>
      <t>6</t>
    </r>
  </si>
  <si>
    <t>6 Les pays peuvent postuler séparément aux programmes de rappel (4-7 ans et 9-15 ans)</t>
  </si>
  <si>
    <t>PT Bio Farma (Persero)</t>
  </si>
  <si>
    <t xml:space="preserve">BB-NCIPD Ltd. </t>
  </si>
  <si>
    <t>Diphtheria and Tetanus Vaccine Adsorbed for Adults and Adolescents</t>
  </si>
  <si>
    <t>Diphtheria and Tetanus Vaccine (Adsorbed, Reduced Antigens Content)</t>
  </si>
  <si>
    <t>Adsorbed Td Vaccine</t>
  </si>
  <si>
    <t>Tetadif</t>
  </si>
  <si>
    <t>Bulgarie</t>
  </si>
  <si>
    <t>Agence du médicamnet Bulgarie</t>
  </si>
  <si>
    <t>carton de 24 flacons (240 doses)</t>
  </si>
  <si>
    <t>Carton de 10 flacons (100 doses)</t>
  </si>
  <si>
    <r>
      <t>2,93 cm</t>
    </r>
    <r>
      <rPr>
        <sz val="14"/>
        <color indexed="8"/>
        <rFont val="Calibri"/>
        <family val="2"/>
      </rPr>
      <t>³</t>
    </r>
  </si>
  <si>
    <t>2,38 cm3</t>
  </si>
  <si>
    <r>
      <t>3,91 cm</t>
    </r>
    <r>
      <rPr>
        <sz val="14"/>
        <color indexed="8"/>
        <rFont val="Calibri"/>
        <family val="2"/>
      </rPr>
      <t>³</t>
    </r>
  </si>
  <si>
    <t>https://extranet.who.int/prequal/vaccines/p/diphtheria-and-tetanus-vaccine-adsorbed-adults-and-adolescents-0</t>
  </si>
  <si>
    <t>https://extranet.who.int/prequal/vaccines/p/none-used-labelling-supply-through-un-agencies-also-marketed-labelled-commercial-name-8</t>
  </si>
  <si>
    <t>https://extranet.who.int/prequal/vaccines/p/none</t>
  </si>
  <si>
    <t>https://extranet.who.int/prequal/vaccines/p/tetadif</t>
  </si>
  <si>
    <t>Td, 1 dose/vial, liquid</t>
  </si>
  <si>
    <t>Td, 20 doses/vial, liquid</t>
  </si>
  <si>
    <t>needs planning</t>
  </si>
  <si>
    <t>None</t>
  </si>
  <si>
    <t>https://extranet.who.int/prequal/vaccines/p/diphtheria-and-tetanus-vaccine-adsorbed-adults-and-adolescents</t>
  </si>
  <si>
    <t>https://extranet.who.int/prequal/vaccines/p/none-used-labelling-supply-through-un-agencies-also-marketed-labelled-commercial-name-be</t>
  </si>
  <si>
    <t>https://extranet.who.int/prequal/vaccines/p/diphtheria-and-tetanus-vaccine-adsorbed-adults-and-adolescents-1</t>
  </si>
  <si>
    <t>https://extranet.who.int/prequal/vaccines/p/none-used-labelling-supply-through-un-agencies-also-marketed-labelled-commercial-name-11</t>
  </si>
  <si>
    <t>https://extranet.who.int/prequal/vaccines/p/tetadif-0</t>
  </si>
  <si>
    <r>
      <t>2 doses de rappel:
1 dose à 4-7 ans
1 dose à 9-15 ans</t>
    </r>
    <r>
      <rPr>
        <vertAlign val="superscript"/>
        <sz val="14"/>
        <color theme="1"/>
        <rFont val="Calibri"/>
        <family val="2"/>
        <scheme val="minor"/>
      </rPr>
      <t>6</t>
    </r>
  </si>
  <si>
    <t>Agence du médicament Bulgarie</t>
  </si>
  <si>
    <t xml:space="preserve">Carton de 50 ampoules (50 doses) </t>
  </si>
  <si>
    <t>Carton de 48 flacons (48 doses)</t>
  </si>
  <si>
    <t xml:space="preserve">Carton de 25 flacons (500 doses) </t>
  </si>
  <si>
    <t>Carton de 24 flacons (480 doses)</t>
  </si>
  <si>
    <t>Carton de 10 vials (200 doses)</t>
  </si>
  <si>
    <r>
      <t>12,18 cm</t>
    </r>
    <r>
      <rPr>
        <vertAlign val="superscript"/>
        <sz val="14"/>
        <color theme="1"/>
        <rFont val="Calibri"/>
        <family val="2"/>
        <scheme val="minor"/>
      </rPr>
      <t>3</t>
    </r>
  </si>
  <si>
    <r>
      <t>14,68 cm</t>
    </r>
    <r>
      <rPr>
        <vertAlign val="superscript"/>
        <sz val="14"/>
        <color theme="1"/>
        <rFont val="Calibri"/>
        <family val="2"/>
        <scheme val="minor"/>
      </rPr>
      <t>3</t>
    </r>
  </si>
  <si>
    <r>
      <t>2,122 cm</t>
    </r>
    <r>
      <rPr>
        <vertAlign val="superscript"/>
        <sz val="14"/>
        <color theme="1"/>
        <rFont val="Calibri"/>
        <family val="2"/>
        <scheme val="minor"/>
      </rPr>
      <t>3</t>
    </r>
  </si>
  <si>
    <r>
      <t>2,03 cm</t>
    </r>
    <r>
      <rPr>
        <vertAlign val="superscript"/>
        <sz val="14"/>
        <color theme="1"/>
        <rFont val="Calibri"/>
        <family val="2"/>
        <scheme val="minor"/>
      </rPr>
      <t>3</t>
    </r>
  </si>
  <si>
    <r>
      <t>1,95 cm</t>
    </r>
    <r>
      <rPr>
        <vertAlign val="superscript"/>
        <sz val="14"/>
        <color theme="1"/>
        <rFont val="Calibri"/>
        <family val="2"/>
        <scheme val="minor"/>
      </rPr>
      <t>3</t>
    </r>
  </si>
  <si>
    <t>Aucun</t>
  </si>
  <si>
    <t>Pour ce vaccin, l'OMS recommande que les flacons ouverts soient conservés pour utilisation lors de sessions de vaccination ultérieures (jusqu'à 28 jours au maximum), sous réserve des conditions figurant dans la déclaration de politique de l'OMS "L'utilisation de flacons de vaccins multidoses lors de sessions ultérieures" soient remplies. sessions (up to a maximum of 28 days) provided the conditions outlined in the WHO Policy Statement: The use of opened multi-dose vials of vaccine in subsequent immunization sessions are met.</t>
  </si>
  <si>
    <t xml:space="preserve">Diphtérie - Tétanos - Coqueluche (germes entiers) </t>
  </si>
  <si>
    <t>Diphtérie - Tétanos - Coqueluche</t>
  </si>
  <si>
    <t>DTP, 10 doses/vial, liquid</t>
  </si>
  <si>
    <t>Diphtheria-Tetanus-Pertussis Vaccine Adsorbed</t>
  </si>
  <si>
    <t>Diphtheria-Tetanus-Pertussis Vaccine (Adsorbed)</t>
  </si>
  <si>
    <t>DTP Vaccine</t>
  </si>
  <si>
    <t>Carton de 24 flacons (240 doses)</t>
  </si>
  <si>
    <r>
      <t>2,9 cm</t>
    </r>
    <r>
      <rPr>
        <sz val="14"/>
        <color indexed="8"/>
        <rFont val="Calibri"/>
        <family val="2"/>
      </rPr>
      <t>³</t>
    </r>
  </si>
  <si>
    <r>
      <t>2,38 cm</t>
    </r>
    <r>
      <rPr>
        <sz val="14"/>
        <color indexed="8"/>
        <rFont val="Calibri"/>
        <family val="2"/>
      </rPr>
      <t>³</t>
    </r>
  </si>
  <si>
    <t>https://extranet.who.int/prequal/vaccines/p/diphtheria-tetanus-pertussis-vaccine-adsorbed-0</t>
  </si>
  <si>
    <t>https://extranet.who.int/prequal/vaccines/p/none-used-labelling-supply-through-un-agencies-also-marketed-labelled-commercial-name-7</t>
  </si>
  <si>
    <t>https://extranet.who.int/prequal/vaccines/p/dtp-vaccine</t>
  </si>
  <si>
    <t>DTP, 1 dose/vial, liquid</t>
  </si>
  <si>
    <t>DTP, 20 doses/vial, liquid</t>
  </si>
  <si>
    <t>https://extranet.who.int/prequal/vaccines/p/diphtheria-tetanus-pertussis-vaccine-adsorbed</t>
  </si>
  <si>
    <t>https://extranet.who.int/prequal/vaccines/p/none-used-labelling-supply-through-un-agencies-also-marketed-labelled-commercial-name-6</t>
  </si>
  <si>
    <t>https://extranet.who.int/prequal/vaccines/p/diphtheria-tetanus-pertussis-vaccine-adsorbed-1</t>
  </si>
  <si>
    <t>1 dose de rappel à l'âge de 12-23 mois</t>
  </si>
  <si>
    <t>24 mois à 2 - 8 °C</t>
  </si>
  <si>
    <t>Vaccin antirabique</t>
  </si>
  <si>
    <t>Rabies 1 ml/vial, lyophilised</t>
  </si>
  <si>
    <r>
      <t>Prix 2024 par dose intramusculaire (USD)</t>
    </r>
    <r>
      <rPr>
        <vertAlign val="superscript"/>
        <sz val="14"/>
        <color rgb="FF000000"/>
        <rFont val="Calibri"/>
        <family val="2"/>
        <scheme val="minor"/>
      </rPr>
      <t>4</t>
    </r>
  </si>
  <si>
    <r>
      <t>Prix 2024 par dose intradermique (USD)</t>
    </r>
    <r>
      <rPr>
        <vertAlign val="superscript"/>
        <sz val="14"/>
        <color indexed="8"/>
        <rFont val="Calibri"/>
        <family val="2"/>
      </rPr>
      <t>4</t>
    </r>
  </si>
  <si>
    <t>RABIVAX-S</t>
  </si>
  <si>
    <t>Zydus Lifesciences Ltd.</t>
  </si>
  <si>
    <t>VaxiRab N</t>
  </si>
  <si>
    <t>Substance active: carton de 50 flacons de 1ml
Diluant: Carton de 50 ampoules</t>
  </si>
  <si>
    <t>Substance active: carton de 10 flacons de 1ml
Diluant: Carton de 50 ampoules</t>
  </si>
  <si>
    <r>
      <t>Substance active: 17,58 cm</t>
    </r>
    <r>
      <rPr>
        <sz val="14"/>
        <color indexed="8"/>
        <rFont val="Calibri"/>
        <family val="2"/>
      </rPr>
      <t>³
Diluant: 12,53 cm</t>
    </r>
    <r>
      <rPr>
        <vertAlign val="superscript"/>
        <sz val="14"/>
        <color rgb="FF000000"/>
        <rFont val="Calibri"/>
        <family val="2"/>
      </rPr>
      <t>3</t>
    </r>
  </si>
  <si>
    <r>
      <t>Substance active: 40,5 cm</t>
    </r>
    <r>
      <rPr>
        <sz val="14"/>
        <color indexed="8"/>
        <rFont val="Calibri"/>
        <family val="2"/>
      </rPr>
      <t>³
Diluant: 9,15 cm</t>
    </r>
    <r>
      <rPr>
        <vertAlign val="superscript"/>
        <sz val="14"/>
        <color rgb="FF000000"/>
        <rFont val="Calibri"/>
        <family val="2"/>
      </rPr>
      <t>3</t>
    </r>
  </si>
  <si>
    <t>https://extranet.who.int/prequal/vaccines/p/rabies-vaccine-inactivated-freeze-driedrabivax-s</t>
  </si>
  <si>
    <t>https://extranet.who.int/prequal/vaccines/p/vaxirab-n</t>
  </si>
  <si>
    <t>Rabies, 1 ml/vial, lyophilised</t>
  </si>
  <si>
    <t>Chiron Behring Vaccines Private Ltd.</t>
  </si>
  <si>
    <t>Rabipur</t>
  </si>
  <si>
    <t>VERORAB</t>
  </si>
  <si>
    <t>intramusculaire ou intradermique</t>
  </si>
  <si>
    <r>
      <t>intramusculaire</t>
    </r>
    <r>
      <rPr>
        <sz val="11"/>
        <color indexed="8"/>
        <rFont val="Calibri"/>
        <family val="2"/>
        <scheme val="minor"/>
      </rPr>
      <t xml:space="preserve"> </t>
    </r>
    <r>
      <rPr>
        <sz val="14"/>
        <color indexed="8"/>
        <rFont val="Calibri"/>
        <family val="2"/>
        <scheme val="minor"/>
      </rPr>
      <t>ou intradermique</t>
    </r>
  </si>
  <si>
    <t>Carton de 5 flacons (substance active) + 5 ampoules (diluant)</t>
  </si>
  <si>
    <t>Carton contenant:
(i) 1 flacon de substance active, ampoule de diluant et seringue
(ii) 4 x flacons de substance active et 4 x ampoules de diluant
(iii) 5 x flacons de substance active et 5 x ampoules de diluant</t>
  </si>
  <si>
    <r>
      <t>50,5 cm</t>
    </r>
    <r>
      <rPr>
        <vertAlign val="superscript"/>
        <sz val="14"/>
        <color theme="1"/>
        <rFont val="Calibri"/>
        <family val="2"/>
        <scheme val="minor"/>
      </rPr>
      <t>3</t>
    </r>
  </si>
  <si>
    <r>
      <t>(i) 174 cm</t>
    </r>
    <r>
      <rPr>
        <vertAlign val="superscript"/>
        <sz val="14"/>
        <color theme="1"/>
        <rFont val="Calibri"/>
        <family val="2"/>
        <scheme val="minor"/>
      </rPr>
      <t>3</t>
    </r>
    <r>
      <rPr>
        <sz val="14"/>
        <color theme="1"/>
        <rFont val="Calibri"/>
        <family val="2"/>
        <scheme val="minor"/>
      </rPr>
      <t xml:space="preserve">
(ii) 50,6 cm</t>
    </r>
    <r>
      <rPr>
        <vertAlign val="superscript"/>
        <sz val="14"/>
        <color theme="1"/>
        <rFont val="Calibri"/>
        <family val="2"/>
        <scheme val="minor"/>
      </rPr>
      <t>3</t>
    </r>
    <r>
      <rPr>
        <sz val="14"/>
        <color theme="1"/>
        <rFont val="Calibri"/>
        <family val="2"/>
        <scheme val="minor"/>
      </rPr>
      <t xml:space="preserve">
(iii) 48 cm</t>
    </r>
    <r>
      <rPr>
        <vertAlign val="superscript"/>
        <sz val="14"/>
        <color theme="1"/>
        <rFont val="Calibri"/>
        <family val="2"/>
        <scheme val="minor"/>
      </rPr>
      <t>3</t>
    </r>
  </si>
  <si>
    <t>https://extranet.who.int/prequal/vaccines/p/rabipur</t>
  </si>
  <si>
    <t>https://extranet.who.int/prequal/vaccines/p/verorab</t>
  </si>
  <si>
    <t>Malaria, Co-formulated 1 dose / vial, liquid</t>
  </si>
  <si>
    <t>Planification requise - disponibilité prévue en quantité suffisante</t>
  </si>
  <si>
    <t>La première dose de vaccin peut être administrée à partir de 5 mois environ (peut être plus tôt). Il doit y avoir un intervalle minimum de 4 semaines entre les doses. Le vaccin doit être administré selon un calendrier primaire de 3 doses, avec une quatrième dose administrée au cours de la deuxième année de vie pour prolonger la durée de la protection. Cependant, le calendrier peut être flexible pour optimiser l’administration, par exemple pour aligner la quatrième dose sur d’autres vaccins administrés au cours de la deuxième année de vie. Les enfants qui commencent leur série de vaccination doivent suivre le calendrier de 4 doses.
S'appuyant sur un nombre croissant de données probantes, les pays pourraient envisager de fournir le vaccin R21 de façon saisonnière, avec une stratégie de 5 doses dans les zones où le risque continue d'être élevé (par exemple, en cas de paludisme hautement saisonnier ou dans les zones de transmission pérenne du paludisme avec des pics saisonniers). Lorsque les pays choisissent le déploiement saisonnier du vaccin R21, ils sont fortement encouragés à documenter leur expérience, y compris l’efficacité du vaccin, la faisabilité et la survenue de tout événement indésirable, afin d’alimenter les futures mises à jour des orientations.</t>
  </si>
  <si>
    <t>Malaria, Co-formulated 2 doses/ vial, liquid</t>
  </si>
  <si>
    <t>La première dose de vaccin peut être administrée à partir de 5 mois environ (peut être plus tôt). Il doit y avoir un intervalle minimum de 4 semaines entre les doses. Le vaccin doit être administré selon un calendrier primaire de 3 doses, avec une quatrième dose administrée au cours de la deuxième année de vie pour prolonger la durée de la protection. Cependant, le calendrier peut être flexible pour optimiser l’administration, par exemple pour aligner la quatrième dose sur d’autres vaccins administrés au cours de la deuxième année de vie. Les enfants qui commencent leur série de vaccination doivent suivre le calendrier de 4 doses.
S'appuyant sur un nombre croissant de données probantes, les pays pourraient envisager de fournir le vaccin RTS, S/AS01 de façon saisonnière, avec une stratégie de 5 doses dans les zones où le risque continue d'être élevé (par exemple, en cas de paludisme hautement saisonnier ou dans les zones de transmission pérenne du paludisme avec des pics saisonniers). Lorsque les pays choisissent le déploiement saisonnier du vaccin RTS, S/AS01, ils sont fortement encouragés à documenter leur expérience, y compris l’efficacité du vaccin, la faisabilité et la survenue de tout événement indésirable, afin d’alimenter les futures mises à jour des orientations.</t>
  </si>
  <si>
    <t>6 Source: UNICEF Supply Division, communication directe, Octobre 2023</t>
  </si>
  <si>
    <t>12 UNICEF Supply Division, October 2023. https://www.unicef.org/supply/media/19346/file/Malaria-vaccine-prices-09102023.pdf</t>
  </si>
  <si>
    <r>
      <t>Prix 2024 ajustés par personne totalement immunisée (USD)</t>
    </r>
    <r>
      <rPr>
        <vertAlign val="superscript"/>
        <sz val="14"/>
        <color indexed="8"/>
        <rFont val="Calibri"/>
        <family val="2"/>
      </rPr>
      <t>6</t>
    </r>
    <r>
      <rPr>
        <vertAlign val="superscript"/>
        <sz val="14"/>
        <color rgb="FF000000"/>
        <rFont val="Calibri"/>
        <family val="2"/>
      </rPr>
      <t>, 10, 11, 12</t>
    </r>
  </si>
  <si>
    <t>13 Source: WHO, Highlights from the Meeting of the Strategic Advisory Group of Experts (SAGE) on Immunization of 25-29 September 2023, September 2023 (https://cdn.who.int/media/docs/default-source/immunization/sage/2023/september/sage_sept2023_meeting_highlights.pdf?sfvrsn=5ac08c01_4&amp;download=true)</t>
  </si>
  <si>
    <r>
      <rPr>
        <sz val="14"/>
        <color indexed="8"/>
        <rFont val="Calibri"/>
        <family val="2"/>
      </rPr>
      <t>Calendrier de vaccination recommandé par l'OMS</t>
    </r>
    <r>
      <rPr>
        <vertAlign val="superscript"/>
        <sz val="14"/>
        <color indexed="8"/>
        <rFont val="Calibri"/>
        <family val="2"/>
      </rPr>
      <t>3</t>
    </r>
    <r>
      <rPr>
        <vertAlign val="superscript"/>
        <sz val="14"/>
        <color rgb="FF000000"/>
        <rFont val="Calibri"/>
        <family val="2"/>
        <scheme val="minor"/>
      </rPr>
      <t>, 9, 13</t>
    </r>
  </si>
  <si>
    <t>19/12/2023</t>
  </si>
  <si>
    <t>https://extranet.who.int/prequal/vaccines/fvp-p-447</t>
  </si>
  <si>
    <t>https://extranet.who.int/prequal/vaccines/fvp-p-446</t>
  </si>
  <si>
    <r>
      <t>Indisponible</t>
    </r>
    <r>
      <rPr>
        <vertAlign val="superscript"/>
        <sz val="14"/>
        <color theme="1"/>
        <rFont val="Calibri"/>
        <family val="2"/>
        <scheme val="minor"/>
      </rPr>
      <t>12</t>
    </r>
  </si>
  <si>
    <t>12 Cette présentation n'est pas disponible en 2024</t>
  </si>
  <si>
    <r>
      <rPr>
        <b/>
        <sz val="18"/>
        <color indexed="30"/>
        <rFont val="Calibri"/>
        <family val="2"/>
      </rPr>
      <t xml:space="preserve">
</t>
    </r>
    <r>
      <rPr>
        <b/>
        <sz val="11"/>
        <color indexed="8"/>
        <rFont val="Calibri"/>
        <family val="2"/>
      </rPr>
      <t xml:space="preserve">Profils Détaillés des Produits (PDP) des vaccins préqualifiés par l'OMS
</t>
    </r>
    <r>
      <rPr>
        <sz val="11"/>
        <color indexed="8"/>
        <rFont val="Calibri"/>
        <family val="2"/>
      </rPr>
      <t xml:space="preserve">
</t>
    </r>
    <r>
      <rPr>
        <sz val="12"/>
        <color indexed="8"/>
        <rFont val="Calibri"/>
        <family val="2"/>
      </rPr>
      <t>L'objectif principal des Profils Détaillés des Produits (PDP) est de</t>
    </r>
    <r>
      <rPr>
        <b/>
        <sz val="12"/>
        <color indexed="8"/>
        <rFont val="Calibri"/>
        <family val="2"/>
      </rPr>
      <t xml:space="preserve"> faciliter l'accès des pays à une information complète et actualisée sur les vaccins soutenus par Gavi.</t>
    </r>
    <r>
      <rPr>
        <sz val="12"/>
        <color indexed="8"/>
        <rFont val="Calibri"/>
        <family val="2"/>
      </rPr>
      <t xml:space="preserve"> Les pays sont incités à tenir compte de facteurs autres que le coût d'approvisionnement et l'incidence sur les exigences de cofinancement: les PDP contiennent des informations sur les présentations des vaccins, leur prix, des taux de perte indicatifs, les fabricants, le volume de la chaîne du froid et la manipulation. Ces informations aideront les pays à définir la présentation de vaccin qui convient le mieux à leur programme de vaccination. Le choix du vaccin le plus adapté, d'un point de vue programmatique, au contexte spécifique d'un pays contribue à la viabilité du programme de vaccination. Les PDP sont mentionnés dans les directives sur le soutien aux nouveaux vaccins de 2021 et sont disponibles sur le site Internet de Gavi.
Le deuxième objectif des PDP est de </t>
    </r>
    <r>
      <rPr>
        <b/>
        <sz val="12"/>
        <color indexed="8"/>
        <rFont val="Calibri"/>
        <family val="2"/>
      </rPr>
      <t>fournir un panorama de tous les vaccins préqualifiés OMS (PQ OMS) pour les 19 groupes de vaccins</t>
    </r>
    <r>
      <rPr>
        <sz val="12"/>
        <color indexed="8"/>
        <rFont val="Calibri"/>
        <family val="2"/>
      </rPr>
      <t xml:space="preserve"> soutenus par Gavi, y compris ceux que l'UNICEF n'achète pas actuellement pour le compte de Gavi. Le format des PDP a été créé spécifiquement pour permettre aux pays de comparer les produits vaccinaux PQ OMS et de s'informer sur les options disponibles.
Les informations contenues dans les PDP proviennent de plusieurs sources, dont le Secrétariat de Gavi, les pages Internet des vaccins PQ OMS, les notes d'information de l'OMS et le menu des produits de l'UNICEF pour les vaccins fournis par l'UNICEF aux programmes soutenus par Gavi. Le Secrétariat de Gavi s'assurera que les informations contenues dans les PDP sont toujours actualisées à mesure que les produits sont préqualifiés par l'OMS et peuvent bénéficier du soutien de Gavi.  Les PDP seront actualisés à date fixe (chaque 6 mois environ) ou plus fréquemment si nécessaire.   </t>
    </r>
  </si>
  <si>
    <r>
      <t>7,03 cm</t>
    </r>
    <r>
      <rPr>
        <vertAlign val="superscript"/>
        <sz val="14"/>
        <color theme="1"/>
        <rFont val="Calibri"/>
        <family val="2"/>
        <scheme val="minor"/>
      </rPr>
      <t>3</t>
    </r>
  </si>
  <si>
    <t>ACWYX</t>
  </si>
  <si>
    <t>Men ACWYX, 1 dose/vial, lyophilized</t>
  </si>
  <si>
    <t>Men ACWYX, 5 dose/vial, lyophilized</t>
  </si>
  <si>
    <t>Serum Institute of India Pvt Ltd, India</t>
  </si>
  <si>
    <t>MenFive</t>
  </si>
  <si>
    <t>https://extranet.who.int/prequal/vaccines/p/menfivetm</t>
  </si>
  <si>
    <t>https://extranet.who.int/prequal/vaccines/p/menfivetm-0</t>
  </si>
  <si>
    <r>
      <t>Sérotypes</t>
    </r>
    <r>
      <rPr>
        <vertAlign val="superscript"/>
        <sz val="14"/>
        <color indexed="8"/>
        <rFont val="Calibri"/>
        <family val="2"/>
      </rPr>
      <t>1</t>
    </r>
  </si>
  <si>
    <r>
      <t>Type de vaccin</t>
    </r>
    <r>
      <rPr>
        <vertAlign val="superscript"/>
        <sz val="14"/>
        <color indexed="8"/>
        <rFont val="Calibri"/>
        <family val="2"/>
      </rPr>
      <t xml:space="preserve">1 </t>
    </r>
  </si>
  <si>
    <r>
      <rPr>
        <sz val="14"/>
        <color rgb="FF000000"/>
        <rFont val="Calibri"/>
        <family val="2"/>
      </rPr>
      <t>Groupe de vaccin</t>
    </r>
    <r>
      <rPr>
        <vertAlign val="superscript"/>
        <sz val="14"/>
        <color indexed="8"/>
        <rFont val="Calibri"/>
        <family val="2"/>
      </rPr>
      <t xml:space="preserve">1 </t>
    </r>
  </si>
  <si>
    <r>
      <t>Disponibilité du produit</t>
    </r>
    <r>
      <rPr>
        <vertAlign val="superscript"/>
        <sz val="14"/>
        <color indexed="8"/>
        <rFont val="Calibri"/>
        <family val="2"/>
      </rPr>
      <t xml:space="preserve"> </t>
    </r>
    <r>
      <rPr>
        <sz val="14"/>
        <color indexed="8"/>
        <rFont val="Calibri"/>
        <family val="2"/>
      </rPr>
      <t>2025</t>
    </r>
    <r>
      <rPr>
        <vertAlign val="superscript"/>
        <sz val="14"/>
        <color indexed="8"/>
        <rFont val="Calibri"/>
        <family val="2"/>
      </rPr>
      <t>2</t>
    </r>
  </si>
  <si>
    <r>
      <t>Prix 2025 par dose (USD)</t>
    </r>
    <r>
      <rPr>
        <vertAlign val="superscript"/>
        <sz val="14"/>
        <color indexed="8"/>
        <rFont val="Calibri"/>
        <family val="2"/>
      </rPr>
      <t>4</t>
    </r>
  </si>
  <si>
    <r>
      <t>Prix 2025 ajustés par personne totalement immunisée (USD)</t>
    </r>
    <r>
      <rPr>
        <vertAlign val="superscript"/>
        <sz val="14"/>
        <color indexed="8"/>
        <rFont val="Calibri"/>
        <family val="2"/>
      </rPr>
      <t>4</t>
    </r>
  </si>
  <si>
    <r>
      <t>Prix 2025 par personne totalement immunisée et ajusté en fonction des pertes (USD)</t>
    </r>
    <r>
      <rPr>
        <vertAlign val="superscript"/>
        <sz val="14"/>
        <color indexed="8"/>
        <rFont val="Calibri"/>
        <family val="2"/>
      </rPr>
      <t>4</t>
    </r>
  </si>
  <si>
    <t>Il n' y a pas d'autres vaccines préqualifiés</t>
  </si>
  <si>
    <t xml:space="preserve">Méningite ACWYX </t>
  </si>
  <si>
    <t xml:space="preserve">Vaccin conjugué anti-méningococcique ACYWX </t>
  </si>
  <si>
    <t xml:space="preserve">De 1 à 19 ans, dose unique par voie intramusculaire </t>
  </si>
  <si>
    <t>Nourissons et enfants de 9 à 18 mois, dose unique par voie intramusculaire</t>
  </si>
  <si>
    <t xml:space="preserve">CDSCO (Inde) </t>
  </si>
  <si>
    <t xml:space="preserve">15.817 cm³  (flacon) + 12.18 cm³ (ampoule) </t>
  </si>
  <si>
    <t xml:space="preserve">15.817 cm³  (flacon) + 12.18 cm³  (ampoule) </t>
  </si>
  <si>
    <t xml:space="preserve">3.1635 cm³  (flacon) + 5.481 cm³  (ampoule) </t>
  </si>
  <si>
    <r>
      <t xml:space="preserve">carton de 50 flacons (principe actif) + carton of 50 
ampoules (diluant)
6 </t>
    </r>
    <r>
      <rPr>
        <sz val="14"/>
        <color theme="1"/>
        <rFont val="Calibri"/>
        <family val="2"/>
      </rPr>
      <t>×</t>
    </r>
    <r>
      <rPr>
        <sz val="9.8000000000000007"/>
        <color theme="1"/>
        <rFont val="Calibri"/>
        <family val="2"/>
      </rPr>
      <t xml:space="preserve"> </t>
    </r>
    <r>
      <rPr>
        <sz val="14"/>
        <color theme="1"/>
        <rFont val="Calibri"/>
        <family val="2"/>
      </rPr>
      <t>carton de 50 flacons = 300 flacons de vaccin (emballage secondaire)</t>
    </r>
    <r>
      <rPr>
        <sz val="14"/>
        <color theme="1"/>
        <rFont val="Calibri"/>
        <family val="2"/>
        <scheme val="minor"/>
      </rPr>
      <t xml:space="preserve">
4 emballges secondaires de 300 flacons chacun = 1200 flacons de vaccin (EPS shipper)
24 cartons de 50 ampoules = 1200 ampoules de diluant (boîte d'expédition)</t>
    </r>
  </si>
  <si>
    <t>carton de 50 flacons (principe actif) + carton of 50 
ampoules (diluant)
6 × carton de 50 flacons = 300 flacons de vaccin (emballage secondaire)
4 emballges secondaires de 300 flacons chacun = 1200 flacons de vaccin (EPS shipper)
24 cartons de 50 ampoules = 1200 ampoules de diluant (boîte d'expédition)</t>
  </si>
  <si>
    <t>Prévue à partir de Q3 2024</t>
  </si>
  <si>
    <t xml:space="preserve">36 mois à 2 - 8 °C (principe actif)
48 months at 25°C (diluent) </t>
  </si>
  <si>
    <r>
      <t>36 mois entre 2 et 8°C (principe actif) 
36 mois à 25°C (diluant)</t>
    </r>
    <r>
      <rPr>
        <sz val="11"/>
        <color indexed="8"/>
        <rFont val="Calibri"/>
        <family val="2"/>
        <scheme val="minor"/>
      </rPr>
      <t xml:space="preserve"> </t>
    </r>
  </si>
  <si>
    <t>10 La disponibilité de cette présentation est prévue fin de 2024 au mieux</t>
  </si>
  <si>
    <t>Prévue fin Q2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</si>
</sst>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quot;£&quot;* #,##0.00_-;_-&quot;£&quot;* &quot;-&quot;??_-;_-@_-"/>
    <numFmt numFmtId="165" formatCode="[$$-409]#,##0.00"/>
    <numFmt numFmtId="166" formatCode="[$$-1009]#,##0.00"/>
    <numFmt numFmtId="167" formatCode="[$$-475]#,##0.00"/>
    <numFmt numFmtId="168" formatCode="[$$-409]#,##0.00_ ;\-[$$-409]#,##0.00\ "/>
    <numFmt numFmtId="169" formatCode="[$$-C09]#,##0.00"/>
    <numFmt numFmtId="170" formatCode="dd/mm/yy;@"/>
    <numFmt numFmtId="171" formatCode="dd\.mm\.yyyy;@"/>
  </numFmts>
  <fonts count="86">
    <font>
      <sz val="11"/>
      <color indexed="8"/>
      <name val="Calibri"/>
      <family val="2"/>
      <scheme val="minor"/>
    </font>
    <font>
      <sz val="11"/>
      <color theme="1"/>
      <name val="Calibri"/>
      <family val="2"/>
      <scheme val="minor"/>
    </font>
    <font>
      <sz val="11"/>
      <color theme="1"/>
      <name val="Calibri"/>
      <family val="2"/>
      <scheme val="minor"/>
    </font>
    <font>
      <sz val="14"/>
      <color indexed="8"/>
      <name val="Calibri"/>
      <family val="2"/>
    </font>
    <font>
      <i/>
      <sz val="14"/>
      <color indexed="8"/>
      <name val="Calibri"/>
      <family val="2"/>
    </font>
    <font>
      <b/>
      <sz val="18"/>
      <color indexed="30"/>
      <name val="Calibri"/>
      <family val="2"/>
    </font>
    <font>
      <sz val="10"/>
      <name val="Verdana"/>
      <family val="2"/>
    </font>
    <font>
      <b/>
      <sz val="12"/>
      <name val="Calibri"/>
      <family val="2"/>
    </font>
    <font>
      <sz val="12"/>
      <name val="Calibri"/>
      <family val="2"/>
    </font>
    <font>
      <sz val="11"/>
      <name val="Calibri"/>
      <family val="2"/>
    </font>
    <font>
      <sz val="14"/>
      <color indexed="23"/>
      <name val="Calibri"/>
      <family val="2"/>
    </font>
    <font>
      <vertAlign val="superscript"/>
      <sz val="14"/>
      <color indexed="23"/>
      <name val="Calibri"/>
      <family val="2"/>
    </font>
    <font>
      <sz val="14"/>
      <color indexed="55"/>
      <name val="Calibri"/>
      <family val="2"/>
    </font>
    <font>
      <b/>
      <sz val="14"/>
      <color indexed="8"/>
      <name val="Calibri"/>
      <family val="2"/>
    </font>
    <font>
      <b/>
      <sz val="11"/>
      <color indexed="8"/>
      <name val="Calibri"/>
      <family val="2"/>
    </font>
    <font>
      <sz val="11"/>
      <color indexed="8"/>
      <name val="Calibri"/>
      <family val="2"/>
    </font>
    <font>
      <b/>
      <sz val="12"/>
      <color indexed="8"/>
      <name val="Calibri"/>
      <family val="2"/>
    </font>
    <font>
      <b/>
      <i/>
      <sz val="11"/>
      <color indexed="8"/>
      <name val="Calibri"/>
      <family val="2"/>
    </font>
    <font>
      <b/>
      <vertAlign val="superscript"/>
      <sz val="12"/>
      <name val="Calibri"/>
      <family val="2"/>
    </font>
    <font>
      <vertAlign val="superscript"/>
      <sz val="14"/>
      <color indexed="8"/>
      <name val="Calibri"/>
      <family val="2"/>
    </font>
    <font>
      <b/>
      <vertAlign val="superscript"/>
      <sz val="14"/>
      <color indexed="8"/>
      <name val="Calibri"/>
      <family val="2"/>
    </font>
    <font>
      <sz val="14"/>
      <name val="Calibri"/>
      <family val="2"/>
    </font>
    <font>
      <vertAlign val="superscript"/>
      <sz val="14"/>
      <name val="Calibri"/>
      <family val="2"/>
    </font>
    <font>
      <sz val="12"/>
      <color indexed="8"/>
      <name val="Calibri"/>
      <family val="2"/>
    </font>
    <font>
      <i/>
      <sz val="14"/>
      <name val="Calibri"/>
      <family val="2"/>
    </font>
    <font>
      <sz val="12"/>
      <color indexed="81"/>
      <name val="Tahoma"/>
      <family val="2"/>
    </font>
    <font>
      <b/>
      <sz val="12"/>
      <color indexed="81"/>
      <name val="Tahoma"/>
      <family val="2"/>
    </font>
    <font>
      <sz val="11"/>
      <color indexed="8"/>
      <name val="Calibri"/>
      <family val="2"/>
      <scheme val="minor"/>
    </font>
    <font>
      <sz val="11"/>
      <color indexed="9"/>
      <name val="Calibri"/>
      <family val="2"/>
      <scheme val="minor"/>
    </font>
    <font>
      <sz val="11"/>
      <color rgb="FF9C0006"/>
      <name val="Calibri"/>
      <family val="2"/>
      <scheme val="minor"/>
    </font>
    <font>
      <b/>
      <sz val="11"/>
      <color rgb="FFFA7D00"/>
      <name val="Calibri"/>
      <family val="2"/>
      <scheme val="minor"/>
    </font>
    <font>
      <b/>
      <sz val="11"/>
      <color indexed="9"/>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indexed="12"/>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scheme val="minor"/>
    </font>
    <font>
      <b/>
      <sz val="11"/>
      <color rgb="FF3F3F3F"/>
      <name val="Calibri"/>
      <family val="2"/>
      <scheme val="minor"/>
    </font>
    <font>
      <sz val="18"/>
      <color theme="3"/>
      <name val="Cambria"/>
      <family val="2"/>
    </font>
    <font>
      <b/>
      <sz val="11"/>
      <color indexed="8"/>
      <name val="Calibri"/>
      <family val="2"/>
      <scheme val="minor"/>
    </font>
    <font>
      <sz val="14"/>
      <color indexed="8"/>
      <name val="Calibri"/>
      <family val="2"/>
      <scheme val="minor"/>
    </font>
    <font>
      <b/>
      <sz val="24"/>
      <color rgb="FF00B050"/>
      <name val="Calibri"/>
      <family val="2"/>
      <scheme val="minor"/>
    </font>
    <font>
      <b/>
      <sz val="24"/>
      <color indexed="10"/>
      <name val="Calibri"/>
      <family val="2"/>
      <scheme val="minor"/>
    </font>
    <font>
      <sz val="11"/>
      <name val="Calibri"/>
      <family val="2"/>
      <scheme val="minor"/>
    </font>
    <font>
      <sz val="14"/>
      <name val="Calibri"/>
      <family val="2"/>
      <scheme val="minor"/>
    </font>
    <font>
      <b/>
      <sz val="14"/>
      <color indexed="8"/>
      <name val="Calibri"/>
      <family val="2"/>
      <scheme val="minor"/>
    </font>
    <font>
      <sz val="14"/>
      <color rgb="FF1F497D"/>
      <name val="Calibri"/>
      <family val="2"/>
      <scheme val="minor"/>
    </font>
    <font>
      <u/>
      <sz val="14"/>
      <color indexed="12"/>
      <name val="Calibri"/>
      <family val="2"/>
      <scheme val="minor"/>
    </font>
    <font>
      <b/>
      <i/>
      <sz val="11"/>
      <color indexed="10"/>
      <name val="Calibri"/>
      <family val="2"/>
      <scheme val="minor"/>
    </font>
    <font>
      <sz val="12"/>
      <color indexed="8"/>
      <name val="Calibri"/>
      <family val="2"/>
      <scheme val="minor"/>
    </font>
    <font>
      <b/>
      <sz val="14"/>
      <name val="Calibri"/>
      <family val="2"/>
      <scheme val="minor"/>
    </font>
    <font>
      <sz val="14"/>
      <color rgb="FFFF0000"/>
      <name val="Calibri"/>
      <family val="2"/>
      <scheme val="minor"/>
    </font>
    <font>
      <sz val="14"/>
      <color theme="1"/>
      <name val="Calibri"/>
      <family val="2"/>
      <scheme val="minor"/>
    </font>
    <font>
      <b/>
      <sz val="14"/>
      <color theme="1"/>
      <name val="Calibri"/>
      <family val="2"/>
      <scheme val="minor"/>
    </font>
    <font>
      <sz val="14"/>
      <color theme="1"/>
      <name val="Calibri"/>
      <family val="2"/>
    </font>
    <font>
      <b/>
      <sz val="18"/>
      <color rgb="FF00B0F0"/>
      <name val="Calibri"/>
      <family val="2"/>
    </font>
    <font>
      <b/>
      <sz val="18"/>
      <color rgb="FF5B9BD5"/>
      <name val="Calibri Light"/>
      <family val="2"/>
    </font>
    <font>
      <u/>
      <sz val="14"/>
      <color theme="10"/>
      <name val="Calibri"/>
      <family val="2"/>
      <scheme val="minor"/>
    </font>
    <font>
      <b/>
      <vertAlign val="superscript"/>
      <sz val="14"/>
      <color rgb="FF000000"/>
      <name val="Calibri"/>
      <family val="2"/>
      <scheme val="minor"/>
    </font>
    <font>
      <sz val="9"/>
      <color indexed="81"/>
      <name val="Tahoma"/>
      <family val="2"/>
    </font>
    <font>
      <b/>
      <vertAlign val="superscript"/>
      <sz val="14"/>
      <color theme="1"/>
      <name val="Calibri"/>
      <family val="2"/>
      <scheme val="minor"/>
    </font>
    <font>
      <b/>
      <sz val="9"/>
      <color indexed="81"/>
      <name val="Tahoma"/>
      <family val="2"/>
    </font>
    <font>
      <b/>
      <sz val="14"/>
      <color rgb="FF000000"/>
      <name val="Calibri"/>
      <family val="2"/>
      <scheme val="minor"/>
    </font>
    <font>
      <vertAlign val="superscript"/>
      <sz val="14"/>
      <color rgb="FF000000"/>
      <name val="Calibri"/>
      <family val="2"/>
      <scheme val="minor"/>
    </font>
    <font>
      <i/>
      <sz val="14"/>
      <name val="Calibri"/>
      <family val="2"/>
      <scheme val="minor"/>
    </font>
    <font>
      <b/>
      <vertAlign val="superscript"/>
      <sz val="14"/>
      <color theme="1"/>
      <name val="Calibri"/>
      <family val="3"/>
      <charset val="129"/>
      <scheme val="minor"/>
    </font>
    <font>
      <vertAlign val="superscript"/>
      <sz val="14"/>
      <color theme="1"/>
      <name val="Calibri"/>
      <family val="3"/>
      <charset val="129"/>
      <scheme val="minor"/>
    </font>
    <font>
      <vertAlign val="superscript"/>
      <sz val="14"/>
      <name val="Calibri"/>
      <family val="2"/>
      <scheme val="minor"/>
    </font>
    <font>
      <sz val="11"/>
      <color rgb="FFFF0000"/>
      <name val="Calibri"/>
      <family val="2"/>
      <scheme val="minor"/>
    </font>
    <font>
      <vertAlign val="superscript"/>
      <sz val="14"/>
      <color rgb="FF000000"/>
      <name val="Calibri"/>
      <family val="2"/>
    </font>
    <font>
      <vertAlign val="superscript"/>
      <sz val="14"/>
      <color theme="1"/>
      <name val="Calibri"/>
      <family val="2"/>
      <scheme val="minor"/>
    </font>
    <font>
      <sz val="14"/>
      <color rgb="FF000000"/>
      <name val="Calibri"/>
      <family val="2"/>
      <scheme val="minor"/>
    </font>
    <font>
      <b/>
      <vertAlign val="superscript"/>
      <sz val="14"/>
      <color rgb="FF000000"/>
      <name val="Calibri"/>
      <family val="2"/>
    </font>
    <font>
      <i/>
      <sz val="14"/>
      <color theme="1"/>
      <name val="Calibri"/>
      <family val="2"/>
      <scheme val="minor"/>
    </font>
    <font>
      <u/>
      <sz val="11"/>
      <color rgb="FFFF0000"/>
      <name val="Calibri"/>
      <family val="2"/>
      <scheme val="minor"/>
    </font>
    <font>
      <u/>
      <sz val="14"/>
      <name val="Calibri"/>
      <family val="2"/>
      <scheme val="minor"/>
    </font>
    <font>
      <sz val="14"/>
      <color rgb="FF000000"/>
      <name val="Calibri"/>
      <family val="2"/>
    </font>
    <font>
      <i/>
      <sz val="14"/>
      <color indexed="8"/>
      <name val="Calibri"/>
      <family val="2"/>
      <scheme val="minor"/>
    </font>
    <font>
      <b/>
      <sz val="24"/>
      <color rgb="FFFF0000"/>
      <name val="Calibri"/>
      <family val="2"/>
      <scheme val="minor"/>
    </font>
    <font>
      <sz val="9.8000000000000007"/>
      <color theme="1"/>
      <name val="Calibri"/>
      <family val="2"/>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tint="-4.9958800012207406E-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446">
    <border>
      <left/>
      <right/>
      <top/>
      <bottom/>
      <diagonal/>
    </border>
    <border>
      <left style="thin">
        <color indexed="9"/>
      </left>
      <right style="thin">
        <color indexed="9"/>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13"/>
      </top>
      <bottom style="medium">
        <color indexed="13"/>
      </bottom>
      <diagonal/>
    </border>
    <border>
      <left/>
      <right style="medium">
        <color indexed="64"/>
      </right>
      <top style="medium">
        <color indexed="13"/>
      </top>
      <bottom style="medium">
        <color indexed="13"/>
      </bottom>
      <diagonal/>
    </border>
    <border>
      <left style="thin">
        <color indexed="9"/>
      </left>
      <right style="thin">
        <color indexed="9"/>
      </right>
      <top style="thin">
        <color indexed="9"/>
      </top>
      <bottom/>
      <diagonal/>
    </border>
    <border>
      <left style="medium">
        <color indexed="64"/>
      </left>
      <right/>
      <top style="medium">
        <color indexed="13"/>
      </top>
      <bottom style="medium">
        <color indexed="13"/>
      </bottom>
      <diagonal/>
    </border>
    <border>
      <left/>
      <right/>
      <top style="medium">
        <color indexed="13"/>
      </top>
      <bottom style="medium">
        <color indexed="13"/>
      </bottom>
      <diagonal/>
    </border>
    <border>
      <left/>
      <right style="medium">
        <color indexed="64"/>
      </right>
      <top/>
      <bottom style="medium">
        <color indexed="64"/>
      </bottom>
      <diagonal/>
    </border>
    <border>
      <left/>
      <right style="thin">
        <color indexed="64"/>
      </right>
      <top style="medium">
        <color indexed="13"/>
      </top>
      <bottom style="medium">
        <color indexed="13"/>
      </bottom>
      <diagonal/>
    </border>
    <border>
      <left style="thin">
        <color indexed="64"/>
      </left>
      <right/>
      <top style="medium">
        <color indexed="13"/>
      </top>
      <bottom style="medium">
        <color indexed="13"/>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13"/>
      </top>
      <bottom style="medium">
        <color indexed="13"/>
      </bottom>
      <diagonal/>
    </border>
    <border>
      <left style="thin">
        <color indexed="64"/>
      </left>
      <right style="medium">
        <color indexed="64"/>
      </right>
      <top style="medium">
        <color indexed="13"/>
      </top>
      <bottom style="medium">
        <color indexed="13"/>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13"/>
      </top>
      <bottom style="thin">
        <color indexed="64"/>
      </bottom>
      <diagonal/>
    </border>
    <border>
      <left/>
      <right/>
      <top style="medium">
        <color indexed="13"/>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13"/>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style="medium">
        <color indexed="64"/>
      </top>
      <bottom style="thin">
        <color theme="0" tint="-0.14993743705557422"/>
      </bottom>
      <diagonal/>
    </border>
    <border>
      <left style="medium">
        <color indexed="64"/>
      </left>
      <right/>
      <top style="thin">
        <color theme="0" tint="-0.14993743705557422"/>
      </top>
      <bottom style="thin">
        <color theme="0" tint="-0.14993743705557422"/>
      </bottom>
      <diagonal/>
    </border>
    <border>
      <left style="medium">
        <color indexed="64"/>
      </left>
      <right style="medium">
        <color indexed="64"/>
      </right>
      <top style="medium">
        <color indexed="64"/>
      </top>
      <bottom style="thin">
        <color theme="0" tint="-0.14993743705557422"/>
      </bottom>
      <diagonal/>
    </border>
    <border>
      <left style="medium">
        <color indexed="64"/>
      </left>
      <right style="medium">
        <color indexed="64"/>
      </right>
      <top style="thin">
        <color theme="0" tint="-0.14993743705557422"/>
      </top>
      <bottom style="thin">
        <color theme="0" tint="-0.14993743705557422"/>
      </bottom>
      <diagonal/>
    </border>
    <border>
      <left style="medium">
        <color indexed="64"/>
      </left>
      <right/>
      <top style="thin">
        <color theme="0" tint="-0.14993743705557422"/>
      </top>
      <bottom/>
      <diagonal/>
    </border>
    <border>
      <left style="thin">
        <color indexed="64"/>
      </left>
      <right style="medium">
        <color indexed="64"/>
      </right>
      <top style="thin">
        <color theme="0" tint="-0.14993743705557422"/>
      </top>
      <bottom style="thin">
        <color theme="0" tint="-0.14993743705557422"/>
      </bottom>
      <diagonal/>
    </border>
    <border>
      <left style="medium">
        <color indexed="64"/>
      </left>
      <right style="medium">
        <color indexed="64"/>
      </right>
      <top style="thin">
        <color indexed="64"/>
      </top>
      <bottom style="thin">
        <color theme="0" tint="-0.14993743705557422"/>
      </bottom>
      <diagonal/>
    </border>
    <border>
      <left style="medium">
        <color indexed="64"/>
      </left>
      <right style="thin">
        <color indexed="64"/>
      </right>
      <top style="thin">
        <color theme="0" tint="-0.14993743705557422"/>
      </top>
      <bottom style="thin">
        <color theme="0" tint="-0.14993743705557422"/>
      </bottom>
      <diagonal/>
    </border>
    <border>
      <left style="medium">
        <color indexed="64"/>
      </left>
      <right style="thin">
        <color indexed="64"/>
      </right>
      <top style="thin">
        <color indexed="64"/>
      </top>
      <bottom style="thin">
        <color theme="0" tint="-0.14993743705557422"/>
      </bottom>
      <diagonal/>
    </border>
    <border>
      <left style="thin">
        <color indexed="64"/>
      </left>
      <right style="thin">
        <color indexed="64"/>
      </right>
      <top style="thin">
        <color indexed="64"/>
      </top>
      <bottom style="thin">
        <color theme="0" tint="-0.14993743705557422"/>
      </bottom>
      <diagonal/>
    </border>
    <border>
      <left style="thin">
        <color indexed="64"/>
      </left>
      <right style="medium">
        <color indexed="64"/>
      </right>
      <top style="thin">
        <color indexed="64"/>
      </top>
      <bottom style="thin">
        <color theme="0" tint="-0.14993743705557422"/>
      </bottom>
      <diagonal/>
    </border>
    <border>
      <left style="thin">
        <color indexed="64"/>
      </left>
      <right style="thin">
        <color indexed="64"/>
      </right>
      <top style="thin">
        <color theme="0" tint="-0.14993743705557422"/>
      </top>
      <bottom style="thin">
        <color theme="0" tint="-0.14993743705557422"/>
      </bottom>
      <diagonal/>
    </border>
    <border>
      <left style="medium">
        <color indexed="64"/>
      </left>
      <right style="thin">
        <color indexed="64"/>
      </right>
      <top style="thin">
        <color theme="0" tint="-0.14993743705557422"/>
      </top>
      <bottom/>
      <diagonal/>
    </border>
    <border>
      <left style="thin">
        <color indexed="64"/>
      </left>
      <right style="thin">
        <color indexed="64"/>
      </right>
      <top style="thin">
        <color theme="0" tint="-0.14993743705557422"/>
      </top>
      <bottom/>
      <diagonal/>
    </border>
    <border>
      <left style="thin">
        <color indexed="64"/>
      </left>
      <right style="medium">
        <color indexed="64"/>
      </right>
      <top style="thin">
        <color theme="0" tint="-0.14993743705557422"/>
      </top>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style="medium">
        <color indexed="64"/>
      </left>
      <right style="medium">
        <color indexed="64"/>
      </right>
      <top/>
      <bottom style="thin">
        <color theme="0" tint="-0.14993743705557422"/>
      </bottom>
      <diagonal/>
    </border>
    <border>
      <left style="medium">
        <color indexed="64"/>
      </left>
      <right/>
      <top style="thin">
        <color theme="0" tint="-0.14993743705557422"/>
      </top>
      <bottom style="medium">
        <color indexed="64"/>
      </bottom>
      <diagonal/>
    </border>
    <border>
      <left style="medium">
        <color indexed="64"/>
      </left>
      <right style="medium">
        <color indexed="64"/>
      </right>
      <top style="thin">
        <color theme="0" tint="-0.14993743705557422"/>
      </top>
      <bottom style="medium">
        <color indexed="64"/>
      </bottom>
      <diagonal/>
    </border>
    <border>
      <left style="medium">
        <color indexed="64"/>
      </left>
      <right style="medium">
        <color indexed="64"/>
      </right>
      <top/>
      <bottom style="thin">
        <color theme="0" tint="-0.14990691854609822"/>
      </bottom>
      <diagonal/>
    </border>
    <border>
      <left style="medium">
        <color indexed="8"/>
      </left>
      <right style="medium">
        <color indexed="8"/>
      </right>
      <top style="thin">
        <color theme="0" tint="-0.14990691854609822"/>
      </top>
      <bottom/>
      <diagonal/>
    </border>
    <border>
      <left style="medium">
        <color indexed="8"/>
      </left>
      <right style="medium">
        <color indexed="8"/>
      </right>
      <top style="thin">
        <color theme="0" tint="-0.1498764000366222"/>
      </top>
      <bottom style="thin">
        <color theme="0" tint="-0.1498764000366222"/>
      </bottom>
      <diagonal/>
    </border>
    <border>
      <left style="medium">
        <color indexed="64"/>
      </left>
      <right style="medium">
        <color indexed="64"/>
      </right>
      <top style="thin">
        <color theme="0" tint="-0.1498764000366222"/>
      </top>
      <bottom style="thin">
        <color theme="0" tint="-0.1498764000366222"/>
      </bottom>
      <diagonal/>
    </border>
    <border>
      <left style="medium">
        <color indexed="8"/>
      </left>
      <right style="medium">
        <color indexed="8"/>
      </right>
      <top style="thin">
        <color theme="0" tint="-0.1498764000366222"/>
      </top>
      <bottom style="thin">
        <color theme="0" tint="-0.14990691854609822"/>
      </bottom>
      <diagonal/>
    </border>
    <border>
      <left style="medium">
        <color indexed="8"/>
      </left>
      <right style="medium">
        <color indexed="64"/>
      </right>
      <top style="thin">
        <color theme="0" tint="-0.14990691854609822"/>
      </top>
      <bottom style="thin">
        <color theme="0" tint="-0.14993743705557422"/>
      </bottom>
      <diagonal/>
    </border>
    <border>
      <left/>
      <right/>
      <top style="thin">
        <color theme="0" tint="-0.14993743705557422"/>
      </top>
      <bottom style="thin">
        <color theme="0" tint="-0.14993743705557422"/>
      </bottom>
      <diagonal/>
    </border>
    <border>
      <left style="thin">
        <color indexed="64"/>
      </left>
      <right style="medium">
        <color indexed="64"/>
      </right>
      <top/>
      <bottom style="thin">
        <color theme="0" tint="-0.14993743705557422"/>
      </bottom>
      <diagonal/>
    </border>
    <border>
      <left style="medium">
        <color indexed="64"/>
      </left>
      <right style="thin">
        <color indexed="64"/>
      </right>
      <top/>
      <bottom style="thin">
        <color theme="0" tint="-0.14993743705557422"/>
      </bottom>
      <diagonal/>
    </border>
    <border>
      <left style="thin">
        <color indexed="64"/>
      </left>
      <right style="thin">
        <color indexed="64"/>
      </right>
      <top/>
      <bottom style="thin">
        <color theme="0" tint="-0.14993743705557422"/>
      </bottom>
      <diagonal/>
    </border>
    <border>
      <left style="medium">
        <color indexed="64"/>
      </left>
      <right style="medium">
        <color indexed="64"/>
      </right>
      <top style="thin">
        <color theme="0" tint="-0.14993743705557422"/>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indexed="64"/>
      </left>
      <right style="thin">
        <color theme="0" tint="-0.14993743705557422"/>
      </right>
      <top style="thin">
        <color theme="0" tint="-0.14993743705557422"/>
      </top>
      <bottom style="thin">
        <color theme="0" tint="-0.14993743705557422"/>
      </bottom>
      <diagonal/>
    </border>
    <border>
      <left style="thin">
        <color theme="0" tint="-0.14993743705557422"/>
      </left>
      <right style="thin">
        <color indexed="64"/>
      </right>
      <top style="thin">
        <color theme="0" tint="-0.14993743705557422"/>
      </top>
      <bottom style="thin">
        <color theme="0" tint="-0.14993743705557422"/>
      </bottom>
      <diagonal/>
    </border>
    <border>
      <left/>
      <right style="thin">
        <color indexed="64"/>
      </right>
      <top style="thin">
        <color theme="0" tint="-0.14993743705557422"/>
      </top>
      <bottom style="thin">
        <color theme="0" tint="-0.14993743705557422"/>
      </bottom>
      <diagonal/>
    </border>
    <border>
      <left style="thin">
        <color theme="0" tint="-0.14990691854609822"/>
      </left>
      <right style="thin">
        <color indexed="64"/>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0691854609822"/>
      </bottom>
      <diagonal/>
    </border>
    <border>
      <left style="thin">
        <color theme="0" tint="-0.14990691854609822"/>
      </left>
      <right style="thin">
        <color indexed="64"/>
      </right>
      <top style="thin">
        <color theme="0" tint="-0.14993743705557422"/>
      </top>
      <bottom/>
      <diagonal/>
    </border>
    <border>
      <left style="thin">
        <color indexed="64"/>
      </left>
      <right style="thin">
        <color theme="0" tint="-0.14993743705557422"/>
      </right>
      <top style="thin">
        <color theme="0" tint="-0.14993743705557422"/>
      </top>
      <bottom style="medium">
        <color indexed="64"/>
      </bottom>
      <diagonal/>
    </border>
    <border>
      <left style="thin">
        <color theme="0" tint="-0.14993743705557422"/>
      </left>
      <right style="thin">
        <color theme="0" tint="-0.14993743705557422"/>
      </right>
      <top style="thin">
        <color theme="0" tint="-0.14993743705557422"/>
      </top>
      <bottom style="medium">
        <color indexed="64"/>
      </bottom>
      <diagonal/>
    </border>
    <border>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0" tint="-0.14993743705557422"/>
      </left>
      <right/>
      <top/>
      <bottom style="thin">
        <color theme="0" tint="-0.14993743705557422"/>
      </bottom>
      <diagonal/>
    </border>
    <border>
      <left style="medium">
        <color indexed="64"/>
      </left>
      <right style="thin">
        <color indexed="64"/>
      </right>
      <top style="thin">
        <color theme="0" tint="-0.14993743705557422"/>
      </top>
      <bottom style="medium">
        <color indexed="64"/>
      </bottom>
      <diagonal/>
    </border>
    <border>
      <left style="thin">
        <color indexed="64"/>
      </left>
      <right style="medium">
        <color indexed="64"/>
      </right>
      <top style="thin">
        <color theme="0" tint="-0.14993743705557422"/>
      </top>
      <bottom style="medium">
        <color indexed="64"/>
      </bottom>
      <diagonal/>
    </border>
    <border>
      <left style="thin">
        <color indexed="64"/>
      </left>
      <right/>
      <top style="thin">
        <color theme="0" tint="-0.14993743705557422"/>
      </top>
      <bottom style="thin">
        <color theme="0" tint="-0.14993743705557422"/>
      </bottom>
      <diagonal/>
    </border>
    <border>
      <left style="thin">
        <color indexed="64"/>
      </left>
      <right/>
      <top style="thin">
        <color theme="0" tint="-0.14993743705557422"/>
      </top>
      <bottom/>
      <diagonal/>
    </border>
    <border>
      <left style="medium">
        <color indexed="64"/>
      </left>
      <right/>
      <top/>
      <bottom style="thin">
        <color theme="0" tint="-0.14993743705557422"/>
      </bottom>
      <diagonal/>
    </border>
    <border>
      <left/>
      <right style="medium">
        <color indexed="64"/>
      </right>
      <top style="thin">
        <color theme="0" tint="-0.14993743705557422"/>
      </top>
      <bottom/>
      <diagonal/>
    </border>
    <border>
      <left/>
      <right style="medium">
        <color indexed="64"/>
      </right>
      <top style="thin">
        <color theme="0" tint="-0.14993743705557422"/>
      </top>
      <bottom style="thin">
        <color theme="0" tint="-0.14993743705557422"/>
      </bottom>
      <diagonal/>
    </border>
    <border>
      <left/>
      <right style="medium">
        <color indexed="64"/>
      </right>
      <top/>
      <bottom style="thin">
        <color theme="0" tint="-0.14993743705557422"/>
      </bottom>
      <diagonal/>
    </border>
    <border>
      <left style="medium">
        <color indexed="64"/>
      </left>
      <right style="thin">
        <color indexed="64"/>
      </right>
      <top style="thin">
        <color theme="0" tint="-0.14993743705557422"/>
      </top>
      <bottom style="thin">
        <color indexed="64"/>
      </bottom>
      <diagonal/>
    </border>
    <border>
      <left style="thin">
        <color theme="0" tint="-0.14993743705557422"/>
      </left>
      <right/>
      <top/>
      <bottom/>
      <diagonal/>
    </border>
    <border>
      <left style="medium">
        <color indexed="64"/>
      </left>
      <right style="thin">
        <color theme="0" tint="-0.14993743705557422"/>
      </right>
      <top style="thin">
        <color theme="0" tint="-0.14993743705557422"/>
      </top>
      <bottom style="thin">
        <color theme="0" tint="-0.14993743705557422"/>
      </bottom>
      <diagonal/>
    </border>
    <border>
      <left style="thin">
        <color indexed="64"/>
      </left>
      <right style="thin">
        <color indexed="64"/>
      </right>
      <top style="thin">
        <color theme="0" tint="-0.14993743705557422"/>
      </top>
      <bottom style="medium">
        <color indexed="64"/>
      </bottom>
      <diagonal/>
    </border>
    <border>
      <left style="medium">
        <color indexed="64"/>
      </left>
      <right style="medium">
        <color indexed="64"/>
      </right>
      <top style="thin">
        <color theme="0" tint="-0.14993743705557422"/>
      </top>
      <bottom style="thin">
        <color theme="0" tint="-0.14990691854609822"/>
      </bottom>
      <diagonal/>
    </border>
    <border>
      <left style="medium">
        <color indexed="64"/>
      </left>
      <right style="medium">
        <color indexed="64"/>
      </right>
      <top style="thin">
        <color theme="0" tint="-0.14990691854609822"/>
      </top>
      <bottom style="medium">
        <color indexed="64"/>
      </bottom>
      <diagonal/>
    </border>
    <border>
      <left style="medium">
        <color indexed="8"/>
      </left>
      <right style="medium">
        <color indexed="64"/>
      </right>
      <top style="thin">
        <color theme="0" tint="-0.14993743705557422"/>
      </top>
      <bottom style="thin">
        <color theme="0" tint="-0.14993743705557422"/>
      </bottom>
      <diagonal/>
    </border>
    <border>
      <left style="medium">
        <color indexed="64"/>
      </left>
      <right/>
      <top style="thin">
        <color theme="0" tint="-0.14993743705557422"/>
      </top>
      <bottom style="thin">
        <color theme="0" tint="-0.14990691854609822"/>
      </bottom>
      <diagonal/>
    </border>
    <border>
      <left style="medium">
        <color indexed="64"/>
      </left>
      <right/>
      <top style="thin">
        <color theme="0" tint="-0.14990691854609822"/>
      </top>
      <bottom style="medium">
        <color indexed="64"/>
      </bottom>
      <diagonal/>
    </border>
    <border>
      <left style="medium">
        <color indexed="64"/>
      </left>
      <right style="thin">
        <color indexed="64"/>
      </right>
      <top style="thin">
        <color theme="0" tint="-0.14993743705557422"/>
      </top>
      <bottom style="thin">
        <color theme="0" tint="-0.14990691854609822"/>
      </bottom>
      <diagonal/>
    </border>
    <border>
      <left style="thin">
        <color indexed="64"/>
      </left>
      <right style="thin">
        <color indexed="64"/>
      </right>
      <top style="thin">
        <color theme="0" tint="-0.14993743705557422"/>
      </top>
      <bottom style="thin">
        <color theme="0" tint="-0.14990691854609822"/>
      </bottom>
      <diagonal/>
    </border>
    <border>
      <left style="thin">
        <color indexed="64"/>
      </left>
      <right style="medium">
        <color indexed="64"/>
      </right>
      <top style="thin">
        <color theme="0" tint="-0.14993743705557422"/>
      </top>
      <bottom style="thin">
        <color theme="0" tint="-0.14990691854609822"/>
      </bottom>
      <diagonal/>
    </border>
    <border>
      <left style="medium">
        <color indexed="64"/>
      </left>
      <right style="thin">
        <color indexed="64"/>
      </right>
      <top style="thin">
        <color theme="0" tint="-0.14990691854609822"/>
      </top>
      <bottom style="medium">
        <color indexed="64"/>
      </bottom>
      <diagonal/>
    </border>
    <border>
      <left style="thin">
        <color indexed="64"/>
      </left>
      <right style="thin">
        <color indexed="64"/>
      </right>
      <top style="thin">
        <color theme="0" tint="-0.14990691854609822"/>
      </top>
      <bottom style="medium">
        <color indexed="64"/>
      </bottom>
      <diagonal/>
    </border>
    <border>
      <left style="thin">
        <color indexed="64"/>
      </left>
      <right style="medium">
        <color indexed="64"/>
      </right>
      <top style="thin">
        <color theme="0" tint="-0.14990691854609822"/>
      </top>
      <bottom style="medium">
        <color indexed="64"/>
      </bottom>
      <diagonal/>
    </border>
    <border>
      <left style="thin">
        <color theme="0" tint="-0.14993743705557422"/>
      </left>
      <right style="thin">
        <color theme="0" tint="-0.14993743705557422"/>
      </right>
      <top style="thin">
        <color theme="0" tint="-0.14990691854609822"/>
      </top>
      <bottom style="thin">
        <color theme="0" tint="-0.14990691854609822"/>
      </bottom>
      <diagonal/>
    </border>
    <border>
      <left style="medium">
        <color indexed="64"/>
      </left>
      <right style="thin">
        <color theme="0" tint="-0.14993743705557422"/>
      </right>
      <top style="thin">
        <color theme="0" tint="-0.14993743705557422"/>
      </top>
      <bottom/>
      <diagonal/>
    </border>
    <border>
      <left style="thin">
        <color indexed="64"/>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indexed="64"/>
      </left>
      <right style="thin">
        <color theme="0" tint="-0.14990691854609822"/>
      </right>
      <top style="thin">
        <color theme="0" tint="-0.14993743705557422"/>
      </top>
      <bottom style="medium">
        <color indexed="64"/>
      </bottom>
      <diagonal/>
    </border>
    <border>
      <left style="thin">
        <color theme="0" tint="-0.14990691854609822"/>
      </left>
      <right/>
      <top style="thin">
        <color theme="0" tint="-0.14993743705557422"/>
      </top>
      <bottom style="medium">
        <color indexed="64"/>
      </bottom>
      <diagonal/>
    </border>
    <border>
      <left style="thin">
        <color theme="0" tint="-0.14993743705557422"/>
      </left>
      <right style="thin">
        <color theme="0" tint="-0.14993743705557422"/>
      </right>
      <top style="thin">
        <color theme="0" tint="-0.14990691854609822"/>
      </top>
      <bottom/>
      <diagonal/>
    </border>
    <border>
      <left/>
      <right style="thin">
        <color indexed="64"/>
      </right>
      <top style="thin">
        <color theme="0" tint="-0.14993743705557422"/>
      </top>
      <bottom/>
      <diagonal/>
    </border>
    <border>
      <left/>
      <right/>
      <top style="thin">
        <color theme="0" tint="-0.14993743705557422"/>
      </top>
      <bottom/>
      <diagonal/>
    </border>
    <border>
      <left style="medium">
        <color indexed="64"/>
      </left>
      <right style="medium">
        <color theme="0" tint="-0.14993743705557422"/>
      </right>
      <top style="thin">
        <color theme="0" tint="-0.14993743705557422"/>
      </top>
      <bottom style="medium">
        <color indexed="64"/>
      </bottom>
      <diagonal/>
    </border>
    <border>
      <left style="medium">
        <color theme="0" tint="-0.14993743705557422"/>
      </left>
      <right/>
      <top style="thin">
        <color theme="0" tint="-0.14993743705557422"/>
      </top>
      <bottom style="medium">
        <color indexed="64"/>
      </bottom>
      <diagonal/>
    </border>
    <border>
      <left/>
      <right style="thin">
        <color theme="0" tint="-0.14993743705557422"/>
      </right>
      <top style="thin">
        <color theme="0" tint="-0.14993743705557422"/>
      </top>
      <bottom style="medium">
        <color indexed="64"/>
      </bottom>
      <diagonal/>
    </border>
    <border>
      <left/>
      <right style="medium">
        <color indexed="64"/>
      </right>
      <top style="thin">
        <color indexed="64"/>
      </top>
      <bottom style="thin">
        <color theme="0" tint="-0.14993743705557422"/>
      </bottom>
      <diagonal/>
    </border>
    <border>
      <left style="medium">
        <color indexed="64"/>
      </left>
      <right style="thin">
        <color indexed="64"/>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right/>
      <top style="thin">
        <color theme="0" tint="-0.14990691854609822"/>
      </top>
      <bottom style="medium">
        <color indexed="64"/>
      </bottom>
      <diagonal/>
    </border>
    <border>
      <left style="medium">
        <color indexed="64"/>
      </left>
      <right style="thin">
        <color indexed="64"/>
      </right>
      <top style="thin">
        <color theme="0" tint="-0.14993743705557422"/>
      </top>
      <bottom style="thin">
        <color theme="0" tint="-0.14996795556505021"/>
      </bottom>
      <diagonal/>
    </border>
    <border>
      <left style="thin">
        <color theme="0" tint="-0.14993743705557422"/>
      </left>
      <right style="thin">
        <color theme="0" tint="-0.14993743705557422"/>
      </right>
      <top/>
      <bottom style="thin">
        <color theme="0" tint="-0.14990691854609822"/>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style="medium">
        <color indexed="64"/>
      </right>
      <top style="thin">
        <color indexed="64"/>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thin">
        <color indexed="64"/>
      </left>
      <right style="thin">
        <color indexed="64"/>
      </right>
      <top style="thin">
        <color theme="0" tint="-0.14993743705557422"/>
      </top>
      <bottom style="medium">
        <color indexed="13"/>
      </bottom>
      <diagonal/>
    </border>
    <border>
      <left style="thin">
        <color indexed="64"/>
      </left>
      <right/>
      <top style="thin">
        <color theme="0" tint="-0.14993743705557422"/>
      </top>
      <bottom style="medium">
        <color indexed="64"/>
      </bottom>
      <diagonal/>
    </border>
    <border>
      <left style="thin">
        <color indexed="64"/>
      </left>
      <right style="thin">
        <color indexed="64"/>
      </right>
      <top style="medium">
        <color indexed="13"/>
      </top>
      <bottom style="thin">
        <color theme="0" tint="-0.14993743705557422"/>
      </bottom>
      <diagonal/>
    </border>
    <border>
      <left style="thin">
        <color indexed="64"/>
      </left>
      <right/>
      <top/>
      <bottom style="thin">
        <color theme="0" tint="-0.14993743705557422"/>
      </bottom>
      <diagonal/>
    </border>
    <border>
      <left/>
      <right style="medium">
        <color indexed="64"/>
      </right>
      <top style="thin">
        <color theme="0" tint="-0.14996795556505021"/>
      </top>
      <bottom/>
      <diagonal/>
    </border>
    <border>
      <left/>
      <right style="medium">
        <color indexed="64"/>
      </right>
      <top style="thin">
        <color indexed="64"/>
      </top>
      <bottom style="thin">
        <color theme="0" tint="-0.14996795556505021"/>
      </bottom>
      <diagonal/>
    </border>
    <border>
      <left/>
      <right/>
      <top style="medium">
        <color indexed="64"/>
      </top>
      <bottom style="thin">
        <color theme="0" tint="-0.14993743705557422"/>
      </bottom>
      <diagonal/>
    </border>
    <border>
      <left/>
      <right style="medium">
        <color indexed="64"/>
      </right>
      <top style="medium">
        <color indexed="64"/>
      </top>
      <bottom style="thin">
        <color theme="0" tint="-0.14993743705557422"/>
      </bottom>
      <diagonal/>
    </border>
    <border>
      <left style="medium">
        <color indexed="64"/>
      </left>
      <right/>
      <top style="thin">
        <color theme="0" tint="-0.14993743705557422"/>
      </top>
      <bottom style="medium">
        <color indexed="13"/>
      </bottom>
      <diagonal/>
    </border>
    <border>
      <left/>
      <right/>
      <top style="thin">
        <color theme="0" tint="-0.14993743705557422"/>
      </top>
      <bottom style="medium">
        <color indexed="13"/>
      </bottom>
      <diagonal/>
    </border>
    <border>
      <left/>
      <right style="medium">
        <color indexed="64"/>
      </right>
      <top style="thin">
        <color theme="0" tint="-0.14993743705557422"/>
      </top>
      <bottom style="medium">
        <color indexed="13"/>
      </bottom>
      <diagonal/>
    </border>
    <border>
      <left style="medium">
        <color indexed="64"/>
      </left>
      <right/>
      <top style="medium">
        <color indexed="13"/>
      </top>
      <bottom style="thin">
        <color theme="0" tint="-0.14993743705557422"/>
      </bottom>
      <diagonal/>
    </border>
    <border>
      <left/>
      <right/>
      <top style="medium">
        <color indexed="13"/>
      </top>
      <bottom style="thin">
        <color theme="0" tint="-0.14993743705557422"/>
      </bottom>
      <diagonal/>
    </border>
    <border>
      <left/>
      <right style="medium">
        <color indexed="64"/>
      </right>
      <top style="medium">
        <color indexed="13"/>
      </top>
      <bottom style="thin">
        <color theme="0" tint="-0.14993743705557422"/>
      </bottom>
      <diagonal/>
    </border>
    <border>
      <left style="medium">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medium">
        <color indexed="64"/>
      </left>
      <right/>
      <top style="thin">
        <color theme="0" tint="-0.14996795556505021"/>
      </top>
      <bottom/>
      <diagonal/>
    </border>
    <border>
      <left/>
      <right/>
      <top style="thin">
        <color theme="0" tint="-0.14996795556505021"/>
      </top>
      <bottom/>
      <diagonal/>
    </border>
    <border>
      <left style="medium">
        <color indexed="64"/>
      </left>
      <right/>
      <top/>
      <bottom style="thin">
        <color theme="0" tint="-0.14996795556505021"/>
      </bottom>
      <diagonal/>
    </border>
    <border>
      <left/>
      <right/>
      <top/>
      <bottom style="thin">
        <color theme="0" tint="-0.14996795556505021"/>
      </bottom>
      <diagonal/>
    </border>
    <border>
      <left/>
      <right style="medium">
        <color indexed="64"/>
      </right>
      <top/>
      <bottom style="thin">
        <color theme="0" tint="-0.14996795556505021"/>
      </bottom>
      <diagonal/>
    </border>
    <border>
      <left/>
      <right style="medium">
        <color indexed="64"/>
      </right>
      <top style="thin">
        <color theme="0" tint="-0.14990691854609822"/>
      </top>
      <bottom style="medium">
        <color indexed="64"/>
      </bottom>
      <diagonal/>
    </border>
    <border>
      <left/>
      <right style="medium">
        <color indexed="64"/>
      </right>
      <top style="thin">
        <color theme="0" tint="-0.14993743705557422"/>
      </top>
      <bottom style="thin">
        <color theme="0" tint="-0.14990691854609822"/>
      </bottom>
      <diagonal/>
    </border>
    <border>
      <left/>
      <right style="thin">
        <color indexed="64"/>
      </right>
      <top style="thin">
        <color theme="0" tint="-0.14990691854609822"/>
      </top>
      <bottom style="medium">
        <color indexed="64"/>
      </bottom>
      <diagonal/>
    </border>
    <border>
      <left/>
      <right/>
      <top style="medium">
        <color indexed="13"/>
      </top>
      <bottom style="thin">
        <color theme="0" tint="-0.14990691854609822"/>
      </bottom>
      <diagonal/>
    </border>
    <border>
      <left/>
      <right style="thin">
        <color indexed="64"/>
      </right>
      <top style="medium">
        <color indexed="13"/>
      </top>
      <bottom style="thin">
        <color theme="0" tint="-0.14990691854609822"/>
      </bottom>
      <diagonal/>
    </border>
    <border>
      <left style="thin">
        <color indexed="64"/>
      </left>
      <right/>
      <top style="medium">
        <color indexed="13"/>
      </top>
      <bottom style="thin">
        <color theme="0" tint="-0.14990691854609822"/>
      </bottom>
      <diagonal/>
    </border>
    <border>
      <left/>
      <right/>
      <top style="thin">
        <color theme="0" tint="-0.14990691854609822"/>
      </top>
      <bottom style="thin">
        <color theme="0" tint="-0.14993743705557422"/>
      </bottom>
      <diagonal/>
    </border>
    <border>
      <left/>
      <right style="thin">
        <color indexed="64"/>
      </right>
      <top style="thin">
        <color theme="0" tint="-0.14990691854609822"/>
      </top>
      <bottom style="thin">
        <color theme="0" tint="-0.14993743705557422"/>
      </bottom>
      <diagonal/>
    </border>
    <border>
      <left style="thin">
        <color indexed="64"/>
      </left>
      <right/>
      <top style="thin">
        <color theme="0" tint="-0.14990691854609822"/>
      </top>
      <bottom style="thin">
        <color theme="0" tint="-0.14993743705557422"/>
      </bottom>
      <diagonal/>
    </border>
    <border>
      <left/>
      <right/>
      <top style="thin">
        <color theme="0" tint="-0.14990691854609822"/>
      </top>
      <bottom style="medium">
        <color indexed="13"/>
      </bottom>
      <diagonal/>
    </border>
    <border>
      <left/>
      <right style="thin">
        <color indexed="64"/>
      </right>
      <top style="thin">
        <color theme="0" tint="-0.14990691854609822"/>
      </top>
      <bottom style="medium">
        <color indexed="13"/>
      </bottom>
      <diagonal/>
    </border>
    <border>
      <left style="thin">
        <color indexed="64"/>
      </left>
      <right/>
      <top style="thin">
        <color theme="0" tint="-0.14993743705557422"/>
      </top>
      <bottom style="thin">
        <color theme="0" tint="-0.14990691854609822"/>
      </bottom>
      <diagonal/>
    </border>
    <border>
      <left/>
      <right/>
      <top style="thin">
        <color theme="0" tint="-0.14993743705557422"/>
      </top>
      <bottom style="thin">
        <color theme="0" tint="-0.14990691854609822"/>
      </bottom>
      <diagonal/>
    </border>
    <border>
      <left/>
      <right/>
      <top style="thin">
        <color theme="0" tint="-0.14990691854609822"/>
      </top>
      <bottom style="thin">
        <color theme="0" tint="-0.14990691854609822"/>
      </bottom>
      <diagonal/>
    </border>
    <border>
      <left/>
      <right style="thin">
        <color indexed="64"/>
      </right>
      <top style="thin">
        <color theme="0" tint="-0.14990691854609822"/>
      </top>
      <bottom style="thin">
        <color theme="0" tint="-0.14990691854609822"/>
      </bottom>
      <diagonal/>
    </border>
    <border>
      <left style="thin">
        <color indexed="64"/>
      </left>
      <right/>
      <top style="thin">
        <color indexed="64"/>
      </top>
      <bottom style="thin">
        <color theme="0" tint="-0.14993743705557422"/>
      </bottom>
      <diagonal/>
    </border>
    <border>
      <left/>
      <right/>
      <top style="thin">
        <color indexed="64"/>
      </top>
      <bottom style="thin">
        <color theme="0" tint="-0.14993743705557422"/>
      </bottom>
      <diagonal/>
    </border>
    <border>
      <left style="thin">
        <color indexed="64"/>
      </left>
      <right/>
      <top style="thin">
        <color theme="0" tint="-0.14990691854609822"/>
      </top>
      <bottom style="medium">
        <color indexed="13"/>
      </bottom>
      <diagonal/>
    </border>
    <border>
      <left style="thin">
        <color indexed="64"/>
      </left>
      <right/>
      <top style="thin">
        <color theme="0" tint="-0.14990691854609822"/>
      </top>
      <bottom style="thin">
        <color theme="0" tint="-0.14990691854609822"/>
      </bottom>
      <diagonal/>
    </border>
    <border>
      <left/>
      <right style="thin">
        <color indexed="64"/>
      </right>
      <top style="thin">
        <color theme="0" tint="-0.14993743705557422"/>
      </top>
      <bottom style="thin">
        <color theme="0" tint="-0.14990691854609822"/>
      </bottom>
      <diagonal/>
    </border>
    <border>
      <left style="medium">
        <color indexed="64"/>
      </left>
      <right/>
      <top style="thin">
        <color indexed="64"/>
      </top>
      <bottom style="thin">
        <color theme="0" tint="-0.14993743705557422"/>
      </bottom>
      <diagonal/>
    </border>
    <border>
      <left/>
      <right style="thin">
        <color indexed="64"/>
      </right>
      <top style="thin">
        <color indexed="64"/>
      </top>
      <bottom style="thin">
        <color theme="0" tint="-0.14993743705557422"/>
      </bottom>
      <diagonal/>
    </border>
    <border>
      <left/>
      <right style="medium">
        <color indexed="64"/>
      </right>
      <top style="thin">
        <color theme="0" tint="-0.14990691854609822"/>
      </top>
      <bottom style="thin">
        <color theme="0" tint="-0.14990691854609822"/>
      </bottom>
      <diagonal/>
    </border>
    <border>
      <left style="medium">
        <color indexed="64"/>
      </left>
      <right/>
      <top style="thin">
        <color theme="0" tint="-0.14990691854609822"/>
      </top>
      <bottom style="thin">
        <color theme="0" tint="-0.14990691854609822"/>
      </bottom>
      <diagonal/>
    </border>
    <border>
      <left style="thin">
        <color indexed="64"/>
      </left>
      <right/>
      <top style="thin">
        <color theme="0" tint="-0.14990691854609822"/>
      </top>
      <bottom style="medium">
        <color indexed="64"/>
      </bottom>
      <diagonal/>
    </border>
    <border>
      <left style="thin">
        <color indexed="64"/>
      </left>
      <right/>
      <top style="thin">
        <color theme="0" tint="-0.14993743705557422"/>
      </top>
      <bottom style="medium">
        <color indexed="13"/>
      </bottom>
      <diagonal/>
    </border>
    <border>
      <left/>
      <right style="thin">
        <color indexed="64"/>
      </right>
      <top style="thin">
        <color theme="0" tint="-0.14993743705557422"/>
      </top>
      <bottom style="medium">
        <color indexed="13"/>
      </bottom>
      <diagonal/>
    </border>
    <border>
      <left/>
      <right/>
      <top/>
      <bottom style="thin">
        <color theme="0" tint="-0.14993743705557422"/>
      </bottom>
      <diagonal/>
    </border>
    <border>
      <left/>
      <right/>
      <top style="thin">
        <color theme="0" tint="-0.14993743705557422"/>
      </top>
      <bottom style="thin">
        <color indexed="64"/>
      </bottom>
      <diagonal/>
    </border>
    <border>
      <left/>
      <right style="medium">
        <color indexed="8"/>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0691854609822"/>
      </bottom>
      <diagonal/>
    </border>
    <border>
      <left style="thin">
        <color theme="0" tint="-0.14993743705557422"/>
      </left>
      <right/>
      <top style="thin">
        <color indexed="64"/>
      </top>
      <bottom style="thin">
        <color theme="0" tint="-0.14993743705557422"/>
      </bottom>
      <diagonal/>
    </border>
    <border>
      <left style="medium">
        <color indexed="64"/>
      </left>
      <right style="thin">
        <color theme="0" tint="-0.14993743705557422"/>
      </right>
      <top style="thin">
        <color indexed="64"/>
      </top>
      <bottom style="thin">
        <color theme="0" tint="-0.14993743705557422"/>
      </bottom>
      <diagonal/>
    </border>
    <border>
      <left style="thin">
        <color theme="0" tint="-0.14993743705557422"/>
      </left>
      <right style="thin">
        <color theme="0" tint="-0.14993743705557422"/>
      </right>
      <top style="thin">
        <color indexed="64"/>
      </top>
      <bottom style="thin">
        <color theme="0" tint="-0.14993743705557422"/>
      </bottom>
      <diagonal/>
    </border>
    <border>
      <left style="medium">
        <color indexed="64"/>
      </left>
      <right/>
      <top style="thin">
        <color theme="0" tint="-0.14993743705557422"/>
      </top>
      <bottom style="thin">
        <color indexed="64"/>
      </bottom>
      <diagonal/>
    </border>
    <border>
      <left/>
      <right style="medium">
        <color indexed="64"/>
      </right>
      <top style="thin">
        <color theme="0" tint="-0.14993743705557422"/>
      </top>
      <bottom style="thin">
        <color indexed="64"/>
      </bottom>
      <diagonal/>
    </border>
    <border>
      <left/>
      <right style="medium">
        <color indexed="8"/>
      </right>
      <top style="thin">
        <color theme="0" tint="-0.14993743705557422"/>
      </top>
      <bottom/>
      <diagonal/>
    </border>
    <border>
      <left style="thin">
        <color theme="0" tint="-0.14993743705557422"/>
      </left>
      <right style="medium">
        <color indexed="64"/>
      </right>
      <top style="thin">
        <color theme="0" tint="-0.14993743705557422"/>
      </top>
      <bottom style="thin">
        <color theme="0" tint="-0.14993743705557422"/>
      </bottom>
      <diagonal/>
    </border>
    <border>
      <left/>
      <right/>
      <top style="thin">
        <color theme="0" tint="-0.14993743705557422"/>
      </top>
      <bottom style="medium">
        <color indexed="64"/>
      </bottom>
      <diagonal/>
    </border>
    <border>
      <left style="thin">
        <color theme="0" tint="-0.14993743705557422"/>
      </left>
      <right/>
      <top style="thin">
        <color theme="0" tint="-0.14993743705557422"/>
      </top>
      <bottom style="medium">
        <color indexed="64"/>
      </bottom>
      <diagonal/>
    </border>
    <border>
      <left/>
      <right style="medium">
        <color indexed="64"/>
      </right>
      <top style="thin">
        <color theme="0" tint="-0.14993743705557422"/>
      </top>
      <bottom style="medium">
        <color indexed="64"/>
      </bottom>
      <diagonal/>
    </border>
    <border>
      <left/>
      <right style="thin">
        <color theme="0" tint="-0.14996795556505021"/>
      </right>
      <top style="thin">
        <color theme="0" tint="-0.14993743705557422"/>
      </top>
      <bottom style="thin">
        <color theme="0" tint="-0.14993743705557422"/>
      </bottom>
      <diagonal/>
    </border>
    <border>
      <left style="medium">
        <color indexed="64"/>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
      <left style="medium">
        <color indexed="8"/>
      </left>
      <right/>
      <top style="thin">
        <color theme="0" tint="-0.14993743705557422"/>
      </top>
      <bottom style="thin">
        <color theme="0" tint="-0.14993743705557422"/>
      </bottom>
      <diagonal/>
    </border>
    <border>
      <left/>
      <right/>
      <top style="thin">
        <color theme="0" tint="-0.1498764000366222"/>
      </top>
      <bottom style="medium">
        <color indexed="64"/>
      </bottom>
      <diagonal/>
    </border>
    <border>
      <left/>
      <right/>
      <top style="thin">
        <color indexed="8"/>
      </top>
      <bottom style="thin">
        <color theme="0" tint="-0.14993743705557422"/>
      </bottom>
      <diagonal/>
    </border>
    <border>
      <left/>
      <right style="medium">
        <color indexed="64"/>
      </right>
      <top style="thin">
        <color indexed="8"/>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8764000366222"/>
      </bottom>
      <diagonal/>
    </border>
    <border>
      <left style="thin">
        <color indexed="64"/>
      </left>
      <right style="thin">
        <color indexed="64"/>
      </right>
      <top style="thin">
        <color theme="0" tint="-0.14990691854609822"/>
      </top>
      <bottom style="thin">
        <color theme="0" tint="-0.14990691854609822"/>
      </bottom>
      <diagonal/>
    </border>
    <border>
      <left style="thin">
        <color indexed="64"/>
      </left>
      <right style="medium">
        <color indexed="64"/>
      </right>
      <top style="thin">
        <color theme="0" tint="-0.14990691854609822"/>
      </top>
      <bottom style="thin">
        <color theme="0" tint="-0.14990691854609822"/>
      </bottom>
      <diagonal/>
    </border>
    <border>
      <left style="medium">
        <color indexed="64"/>
      </left>
      <right style="thin">
        <color indexed="64"/>
      </right>
      <top style="thin">
        <color theme="0" tint="-0.14990691854609822"/>
      </top>
      <bottom style="medium">
        <color indexed="13"/>
      </bottom>
      <diagonal/>
    </border>
    <border>
      <left style="thin">
        <color indexed="64"/>
      </left>
      <right style="thin">
        <color indexed="64"/>
      </right>
      <top style="thin">
        <color theme="0" tint="-0.14990691854609822"/>
      </top>
      <bottom style="medium">
        <color indexed="13"/>
      </bottom>
      <diagonal/>
    </border>
    <border>
      <left style="medium">
        <color indexed="64"/>
      </left>
      <right style="thin">
        <color indexed="64"/>
      </right>
      <top style="thin">
        <color theme="0" tint="-0.14990691854609822"/>
      </top>
      <bottom style="thin">
        <color theme="0" tint="-0.14990691854609822"/>
      </bottom>
      <diagonal/>
    </border>
    <border>
      <left style="medium">
        <color indexed="64"/>
      </left>
      <right style="thin">
        <color indexed="64"/>
      </right>
      <top style="thin">
        <color theme="0" tint="-0.14990691854609822"/>
      </top>
      <bottom style="thin">
        <color theme="0" tint="-0.14993743705557422"/>
      </bottom>
      <diagonal/>
    </border>
    <border>
      <left style="thin">
        <color indexed="64"/>
      </left>
      <right style="thin">
        <color indexed="64"/>
      </right>
      <top style="thin">
        <color theme="0" tint="-0.14990691854609822"/>
      </top>
      <bottom style="thin">
        <color theme="0" tint="-0.14993743705557422"/>
      </bottom>
      <diagonal/>
    </border>
    <border>
      <left/>
      <right style="thin">
        <color indexed="64"/>
      </right>
      <top style="thin">
        <color theme="0" tint="-0.14993743705557422"/>
      </top>
      <bottom style="medium">
        <color indexed="64"/>
      </bottom>
      <diagonal/>
    </border>
    <border>
      <left style="thin">
        <color indexed="64"/>
      </left>
      <right style="medium">
        <color indexed="64"/>
      </right>
      <top style="thin">
        <color theme="0" tint="-0.14990691854609822"/>
      </top>
      <bottom style="thin">
        <color theme="0" tint="-0.14993743705557422"/>
      </bottom>
      <diagonal/>
    </border>
    <border>
      <left style="thin">
        <color indexed="64"/>
      </left>
      <right style="medium">
        <color indexed="64"/>
      </right>
      <top style="thin">
        <color theme="0" tint="-0.14990691854609822"/>
      </top>
      <bottom style="medium">
        <color indexed="13"/>
      </bottom>
      <diagonal/>
    </border>
    <border>
      <left style="thin">
        <color indexed="64"/>
      </left>
      <right style="thin">
        <color indexed="64"/>
      </right>
      <top style="medium">
        <color indexed="13"/>
      </top>
      <bottom style="thin">
        <color theme="0" tint="-0.14990691854609822"/>
      </bottom>
      <diagonal/>
    </border>
    <border>
      <left style="thin">
        <color indexed="64"/>
      </left>
      <right style="medium">
        <color indexed="64"/>
      </right>
      <top style="medium">
        <color indexed="13"/>
      </top>
      <bottom style="thin">
        <color theme="0" tint="-0.14990691854609822"/>
      </bottom>
      <diagonal/>
    </border>
    <border>
      <left style="medium">
        <color indexed="64"/>
      </left>
      <right style="thin">
        <color indexed="64"/>
      </right>
      <top style="medium">
        <color indexed="13"/>
      </top>
      <bottom style="thin">
        <color theme="0" tint="-0.14990691854609822"/>
      </bottom>
      <diagonal/>
    </border>
    <border>
      <left/>
      <right style="thin">
        <color indexed="64"/>
      </right>
      <top/>
      <bottom style="thin">
        <color theme="0" tint="-0.14993743705557422"/>
      </bottom>
      <diagonal/>
    </border>
    <border>
      <left style="thin">
        <color indexed="64"/>
      </left>
      <right/>
      <top style="medium">
        <color indexed="13"/>
      </top>
      <bottom style="thin">
        <color theme="0" tint="-0.14993743705557422"/>
      </bottom>
      <diagonal/>
    </border>
    <border>
      <left/>
      <right style="thin">
        <color indexed="64"/>
      </right>
      <top style="medium">
        <color indexed="13"/>
      </top>
      <bottom style="thin">
        <color theme="0" tint="-0.14993743705557422"/>
      </bottom>
      <diagonal/>
    </border>
    <border>
      <left/>
      <right style="thin">
        <color indexed="64"/>
      </right>
      <top style="thin">
        <color theme="0" tint="-0.14993743705557422"/>
      </top>
      <bottom style="thin">
        <color indexed="64"/>
      </bottom>
      <diagonal/>
    </border>
    <border>
      <left/>
      <right style="medium">
        <color indexed="64"/>
      </right>
      <top style="thin">
        <color theme="0" tint="-0.14990691854609822"/>
      </top>
      <bottom style="thin">
        <color theme="0" tint="-0.14993743705557422"/>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style="thin">
        <color indexed="64"/>
      </left>
      <right/>
      <top style="thin">
        <color theme="0" tint="-0.14993743705557422"/>
      </top>
      <bottom style="thin">
        <color indexed="64"/>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right style="medium">
        <color indexed="64"/>
      </right>
      <top style="thin">
        <color theme="0" tint="-0.14996795556505021"/>
      </top>
      <bottom style="thin">
        <color indexed="64"/>
      </bottom>
      <diagonal/>
    </border>
    <border>
      <left style="thin">
        <color indexed="64"/>
      </left>
      <right style="thin">
        <color indexed="64"/>
      </right>
      <top style="thin">
        <color theme="0" tint="-0.14993743705557422"/>
      </top>
      <bottom style="thin">
        <color indexed="64"/>
      </bottom>
      <diagonal/>
    </border>
    <border>
      <left/>
      <right style="thin">
        <color theme="0" tint="-0.14993743705557422"/>
      </right>
      <top style="thin">
        <color indexed="64"/>
      </top>
      <bottom style="thin">
        <color theme="0" tint="-0.14993743705557422"/>
      </bottom>
      <diagonal/>
    </border>
    <border>
      <left style="thin">
        <color theme="0" tint="-0.14996795556505021"/>
      </left>
      <right/>
      <top style="thin">
        <color indexed="64"/>
      </top>
      <bottom style="thin">
        <color theme="0" tint="-0.14993743705557422"/>
      </bottom>
      <diagonal/>
    </border>
    <border>
      <left style="medium">
        <color indexed="64"/>
      </left>
      <right/>
      <top style="thin">
        <color theme="0" tint="-0.24991607409894101"/>
      </top>
      <bottom style="thin">
        <color theme="0" tint="-0.24991607409894101"/>
      </bottom>
      <diagonal/>
    </border>
    <border>
      <left/>
      <right/>
      <top style="thin">
        <color theme="0" tint="-0.24991607409894101"/>
      </top>
      <bottom style="thin">
        <color theme="0" tint="-0.24991607409894101"/>
      </bottom>
      <diagonal/>
    </border>
    <border>
      <left/>
      <right style="medium">
        <color indexed="64"/>
      </right>
      <top style="thin">
        <color theme="0" tint="-0.24991607409894101"/>
      </top>
      <bottom style="thin">
        <color theme="0" tint="-0.24991607409894101"/>
      </bottom>
      <diagonal/>
    </border>
    <border>
      <left style="thin">
        <color theme="0" tint="-0.14996795556505021"/>
      </left>
      <right/>
      <top style="thin">
        <color theme="0" tint="-0.14993743705557422"/>
      </top>
      <bottom/>
      <diagonal/>
    </border>
    <border>
      <left style="thin">
        <color theme="0" tint="-0.14996795556505021"/>
      </left>
      <right/>
      <top style="thin">
        <color theme="0" tint="-0.14993743705557422"/>
      </top>
      <bottom style="thin">
        <color theme="0" tint="-0.14996795556505021"/>
      </bottom>
      <diagonal/>
    </border>
    <border>
      <left/>
      <right style="thin">
        <color indexed="64"/>
      </right>
      <top style="thin">
        <color theme="0" tint="-0.14993743705557422"/>
      </top>
      <bottom style="thin">
        <color theme="0" tint="-0.14996795556505021"/>
      </bottom>
      <diagonal/>
    </border>
    <border>
      <left style="thin">
        <color theme="0" tint="-0.14996795556505021"/>
      </left>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right style="thin">
        <color indexed="64"/>
      </right>
      <top style="thin">
        <color theme="0" tint="-0.14996795556505021"/>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13"/>
      </bottom>
      <diagonal/>
    </border>
    <border>
      <left/>
      <right style="thin">
        <color indexed="64"/>
      </right>
      <top style="thin">
        <color theme="0" tint="-0.14996795556505021"/>
      </top>
      <bottom style="medium">
        <color indexed="13"/>
      </bottom>
      <diagonal/>
    </border>
    <border>
      <left style="medium">
        <color indexed="64"/>
      </left>
      <right style="thin">
        <color theme="0" tint="-0.499984740745262"/>
      </right>
      <top style="thin">
        <color indexed="8"/>
      </top>
      <bottom style="thin">
        <color theme="0" tint="-0.14993743705557422"/>
      </bottom>
      <diagonal/>
    </border>
    <border>
      <left style="medium">
        <color indexed="64"/>
      </left>
      <right style="thin">
        <color theme="0" tint="-0.499984740745262"/>
      </right>
      <top style="thin">
        <color theme="0" tint="-0.14993743705557422"/>
      </top>
      <bottom style="thin">
        <color theme="0" tint="-0.14993743705557422"/>
      </bottom>
      <diagonal/>
    </border>
    <border>
      <left style="medium">
        <color indexed="64"/>
      </left>
      <right style="thin">
        <color theme="0" tint="-0.499984740745262"/>
      </right>
      <top style="thin">
        <color theme="0" tint="-0.14993743705557422"/>
      </top>
      <bottom style="thin">
        <color theme="0" tint="-0.1498764000366222"/>
      </bottom>
      <diagonal/>
    </border>
    <border>
      <left style="medium">
        <color indexed="64"/>
      </left>
      <right style="thin">
        <color theme="0" tint="-0.499984740745262"/>
      </right>
      <top style="thin">
        <color theme="0" tint="-0.1498764000366222"/>
      </top>
      <bottom style="medium">
        <color indexed="64"/>
      </bottom>
      <diagonal/>
    </border>
    <border>
      <left/>
      <right/>
      <top style="thin">
        <color theme="0" tint="-0.14993743705557422"/>
      </top>
      <bottom style="thin">
        <color theme="0" tint="-0.1498764000366222"/>
      </bottom>
      <diagonal/>
    </border>
    <border>
      <left style="thin">
        <color indexed="64"/>
      </left>
      <right style="thin">
        <color theme="0" tint="-0.499984740745262"/>
      </right>
      <top style="thin">
        <color indexed="8"/>
      </top>
      <bottom style="thin">
        <color theme="0" tint="-0.14993743705557422"/>
      </bottom>
      <diagonal/>
    </border>
    <border>
      <left style="thin">
        <color indexed="64"/>
      </left>
      <right style="thin">
        <color theme="0" tint="-0.499984740745262"/>
      </right>
      <top style="thin">
        <color theme="0" tint="-0.14993743705557422"/>
      </top>
      <bottom style="thin">
        <color theme="0" tint="-0.14993743705557422"/>
      </bottom>
      <diagonal/>
    </border>
    <border>
      <left style="thin">
        <color indexed="64"/>
      </left>
      <right style="thin">
        <color theme="0" tint="-0.499984740745262"/>
      </right>
      <top style="thin">
        <color theme="0" tint="-0.14993743705557422"/>
      </top>
      <bottom style="thin">
        <color theme="0" tint="-0.1498764000366222"/>
      </bottom>
      <diagonal/>
    </border>
    <border>
      <left style="thin">
        <color indexed="64"/>
      </left>
      <right style="thin">
        <color theme="0" tint="-0.499984740745262"/>
      </right>
      <top style="thin">
        <color theme="0" tint="-0.1498764000366222"/>
      </top>
      <bottom style="medium">
        <color indexed="64"/>
      </bottom>
      <diagonal/>
    </border>
    <border>
      <left/>
      <right style="medium">
        <color indexed="8"/>
      </right>
      <top style="thin">
        <color theme="0" tint="-0.14993743705557422"/>
      </top>
      <bottom style="medium">
        <color indexed="13"/>
      </bottom>
      <diagonal/>
    </border>
    <border>
      <left style="medium">
        <color indexed="64"/>
      </left>
      <right style="thin">
        <color theme="0" tint="-0.499984740745262"/>
      </right>
      <top/>
      <bottom style="medium">
        <color indexed="64"/>
      </bottom>
      <diagonal/>
    </border>
    <border>
      <left style="thin">
        <color indexed="64"/>
      </left>
      <right style="thin">
        <color theme="0" tint="-0.499984740745262"/>
      </right>
      <top/>
      <bottom style="medium">
        <color indexed="64"/>
      </bottom>
      <diagonal/>
    </border>
    <border>
      <left/>
      <right style="thin">
        <color indexed="64"/>
      </right>
      <top/>
      <bottom style="medium">
        <color indexed="64"/>
      </bottom>
      <diagonal/>
    </border>
    <border>
      <left style="thin">
        <color indexed="64"/>
      </left>
      <right/>
      <top style="thin">
        <color theme="0" tint="-0.14996795556505021"/>
      </top>
      <bottom/>
      <diagonal/>
    </border>
    <border>
      <left/>
      <right style="thin">
        <color indexed="64"/>
      </right>
      <top style="thin">
        <color indexed="64"/>
      </top>
      <bottom style="thin">
        <color theme="0" tint="-0.14996795556505021"/>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theme="0" tint="-0.14990691854609822"/>
      </top>
      <bottom style="medium">
        <color indexed="13"/>
      </bottom>
      <diagonal/>
    </border>
    <border>
      <left/>
      <right style="medium">
        <color indexed="64"/>
      </right>
      <top style="medium">
        <color indexed="13"/>
      </top>
      <bottom style="thin">
        <color theme="0" tint="-0.14990691854609822"/>
      </bottom>
      <diagonal/>
    </border>
    <border>
      <left style="thin">
        <color indexed="64"/>
      </left>
      <right style="thin">
        <color indexed="64"/>
      </right>
      <top style="thin">
        <color theme="0" tint="-0.14996795556505021"/>
      </top>
      <bottom/>
      <diagonal/>
    </border>
    <border>
      <left style="thin">
        <color indexed="64"/>
      </left>
      <right style="thin">
        <color indexed="64"/>
      </right>
      <top style="thin">
        <color theme="0" tint="-0.14996795556505021"/>
      </top>
      <bottom style="thin">
        <color theme="0" tint="-0.14993743705557422"/>
      </bottom>
      <diagonal/>
    </border>
    <border>
      <left style="thin">
        <color indexed="64"/>
      </left>
      <right style="thin">
        <color indexed="64"/>
      </right>
      <top style="thin">
        <color theme="0" tint="-0.14996795556505021"/>
      </top>
      <bottom style="medium">
        <color rgb="FFFFFF00"/>
      </bottom>
      <diagonal/>
    </border>
    <border>
      <left style="thin">
        <color indexed="64"/>
      </left>
      <right style="thin">
        <color indexed="64"/>
      </right>
      <top style="medium">
        <color rgb="FFFFFF00"/>
      </top>
      <bottom style="medium">
        <color rgb="FFFFFF00"/>
      </bottom>
      <diagonal/>
    </border>
    <border>
      <left style="thin">
        <color indexed="64"/>
      </left>
      <right style="thin">
        <color indexed="64"/>
      </right>
      <top style="medium">
        <color rgb="FFFFFF00"/>
      </top>
      <bottom style="thin">
        <color theme="0" tint="-0.14996795556505021"/>
      </bottom>
      <diagonal/>
    </border>
    <border>
      <left style="thin">
        <color indexed="64"/>
      </left>
      <right style="thin">
        <color indexed="64"/>
      </right>
      <top style="thin">
        <color theme="0" tint="-0.14996795556505021"/>
      </top>
      <bottom style="medium">
        <color indexed="64"/>
      </bottom>
      <diagonal/>
    </border>
    <border>
      <left/>
      <right style="thin">
        <color indexed="64"/>
      </right>
      <top style="thin">
        <color theme="0" tint="-0.14996795556505021"/>
      </top>
      <bottom style="medium">
        <color rgb="FFFFFF00"/>
      </bottom>
      <diagonal/>
    </border>
    <border>
      <left/>
      <right style="thin">
        <color indexed="64"/>
      </right>
      <top style="medium">
        <color rgb="FFFFFF00"/>
      </top>
      <bottom style="medium">
        <color rgb="FFFFFF00"/>
      </bottom>
      <diagonal/>
    </border>
    <border>
      <left/>
      <right style="thin">
        <color indexed="64"/>
      </right>
      <top style="medium">
        <color rgb="FFFFFF00"/>
      </top>
      <bottom style="thin">
        <color theme="0" tint="-0.14996795556505021"/>
      </bottom>
      <diagonal/>
    </border>
    <border>
      <left/>
      <right style="thin">
        <color indexed="64"/>
      </right>
      <top style="thin">
        <color theme="0" tint="-0.14996795556505021"/>
      </top>
      <bottom style="medium">
        <color indexed="64"/>
      </bottom>
      <diagonal/>
    </border>
    <border>
      <left style="medium">
        <color indexed="64"/>
      </left>
      <right/>
      <top style="thin">
        <color theme="0" tint="-0.14996795556505021"/>
      </top>
      <bottom style="medium">
        <color indexed="64"/>
      </bottom>
      <diagonal/>
    </border>
    <border>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top style="thin">
        <color theme="0" tint="-0.14996795556505021"/>
      </top>
      <bottom style="thin">
        <color indexed="64"/>
      </bottom>
      <diagonal/>
    </border>
    <border>
      <left/>
      <right style="thin">
        <color theme="0" tint="-0.14996795556505021"/>
      </right>
      <top style="thin">
        <color theme="0" tint="-0.14990691854609822"/>
      </top>
      <bottom style="thin">
        <color theme="0" tint="-0.14993743705557422"/>
      </bottom>
      <diagonal/>
    </border>
    <border>
      <left style="medium">
        <color indexed="64"/>
      </left>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medium">
        <color indexed="64"/>
      </left>
      <right/>
      <top style="thin">
        <color theme="0" tint="-0.14990691854609822"/>
      </top>
      <bottom style="thin">
        <color theme="0" tint="-0.14993743705557422"/>
      </bottom>
      <diagonal/>
    </border>
    <border>
      <left style="thin">
        <color theme="0" tint="-0.499984740745262"/>
      </left>
      <right style="thin">
        <color indexed="64"/>
      </right>
      <top style="thin">
        <color theme="0" tint="-0.14996795556505021"/>
      </top>
      <bottom style="thin">
        <color theme="0" tint="-0.14996795556505021"/>
      </bottom>
      <diagonal/>
    </border>
    <border>
      <left style="thin">
        <color theme="0" tint="-0.499984740745262"/>
      </left>
      <right/>
      <top style="thin">
        <color theme="0" tint="-0.14996795556505021"/>
      </top>
      <bottom style="thin">
        <color theme="0" tint="-0.14996795556505021"/>
      </bottom>
      <diagonal/>
    </border>
    <border>
      <left style="medium">
        <color indexed="64"/>
      </left>
      <right style="thin">
        <color theme="0" tint="-0.499984740745262"/>
      </right>
      <top style="thin">
        <color theme="0" tint="-0.14996795556505021"/>
      </top>
      <bottom style="thin">
        <color theme="0" tint="-0.14996795556505021"/>
      </bottom>
      <diagonal/>
    </border>
    <border>
      <left style="thin">
        <color indexed="64"/>
      </left>
      <right style="thin">
        <color theme="0" tint="-0.499984740745262"/>
      </right>
      <top style="thin">
        <color theme="0" tint="-0.14996795556505021"/>
      </top>
      <bottom style="thin">
        <color theme="0" tint="-0.14996795556505021"/>
      </bottom>
      <diagonal/>
    </border>
    <border>
      <left style="thin">
        <color theme="0" tint="-0.499984740745262"/>
      </left>
      <right style="medium">
        <color auto="1"/>
      </right>
      <top style="thin">
        <color theme="0" tint="-0.14996795556505021"/>
      </top>
      <bottom style="thin">
        <color theme="0" tint="-0.14996795556505021"/>
      </bottom>
      <diagonal/>
    </border>
    <border>
      <left/>
      <right style="thin">
        <color indexed="64"/>
      </right>
      <top style="thin">
        <color theme="0" tint="-0.14996795556505021"/>
      </top>
      <bottom/>
      <diagonal/>
    </border>
    <border>
      <left style="thin">
        <color indexed="64"/>
      </left>
      <right style="thin">
        <color theme="0" tint="-0.24994659260841701"/>
      </right>
      <top style="thin">
        <color theme="0" tint="-0.14996795556505021"/>
      </top>
      <bottom/>
      <diagonal/>
    </border>
    <border>
      <left style="thin">
        <color theme="0" tint="-0.24994659260841701"/>
      </left>
      <right style="thin">
        <color theme="0" tint="-0.24994659260841701"/>
      </right>
      <top style="thin">
        <color theme="0" tint="-0.14996795556505021"/>
      </top>
      <bottom/>
      <diagonal/>
    </border>
    <border>
      <left style="thin">
        <color auto="1"/>
      </left>
      <right style="thin">
        <color theme="0" tint="-0.24994659260841701"/>
      </right>
      <top style="thin">
        <color theme="0" tint="-0.14993743705557422"/>
      </top>
      <bottom style="thin">
        <color theme="0" tint="-0.14993743705557422"/>
      </bottom>
      <diagonal/>
    </border>
    <border>
      <left style="thin">
        <color theme="0" tint="-0.24994659260841701"/>
      </left>
      <right/>
      <top style="thin">
        <color theme="0" tint="-0.14996795556505021"/>
      </top>
      <bottom/>
      <diagonal/>
    </border>
    <border>
      <left style="thin">
        <color theme="0" tint="-0.24994659260841701"/>
      </left>
      <right style="thin">
        <color theme="0" tint="-0.24994659260841701"/>
      </right>
      <top style="thin">
        <color theme="0" tint="-0.14993743705557422"/>
      </top>
      <bottom style="thin">
        <color theme="0" tint="-0.14993743705557422"/>
      </bottom>
      <diagonal/>
    </border>
    <border>
      <left/>
      <right/>
      <top style="thin">
        <color indexed="64"/>
      </top>
      <bottom style="medium">
        <color indexed="64"/>
      </bottom>
      <diagonal/>
    </border>
    <border>
      <left style="thin">
        <color theme="0" tint="-0.14993743705557422"/>
      </left>
      <right/>
      <top style="thin">
        <color theme="0" tint="-0.14993743705557422"/>
      </top>
      <bottom style="thin">
        <color theme="0" tint="-0.14990691854609822"/>
      </bottom>
      <diagonal/>
    </border>
    <border>
      <left style="thin">
        <color theme="0" tint="-0.14993743705557422"/>
      </left>
      <right/>
      <top style="thin">
        <color theme="0" tint="-0.14990691854609822"/>
      </top>
      <bottom style="medium">
        <color indexed="64"/>
      </bottom>
      <diagonal/>
    </border>
    <border>
      <left/>
      <right style="medium">
        <color indexed="64"/>
      </right>
      <top style="thin">
        <color indexed="64"/>
      </top>
      <bottom/>
      <diagonal/>
    </border>
    <border>
      <left style="medium">
        <color indexed="64"/>
      </left>
      <right/>
      <top style="medium">
        <color indexed="13"/>
      </top>
      <bottom style="thin">
        <color indexed="64"/>
      </bottom>
      <diagonal/>
    </border>
    <border>
      <left style="thin">
        <color theme="0" tint="-0.24994659260841701"/>
      </left>
      <right style="medium">
        <color indexed="64"/>
      </right>
      <top style="thin">
        <color theme="0" tint="-0.14996795556505021"/>
      </top>
      <bottom/>
      <diagonal/>
    </border>
    <border>
      <left style="medium">
        <color indexed="64"/>
      </left>
      <right/>
      <top style="medium">
        <color indexed="13"/>
      </top>
      <bottom/>
      <diagonal/>
    </border>
    <border>
      <left/>
      <right/>
      <top style="medium">
        <color indexed="13"/>
      </top>
      <bottom/>
      <diagonal/>
    </border>
    <border>
      <left/>
      <right style="thin">
        <color indexed="64"/>
      </right>
      <top style="medium">
        <color indexed="13"/>
      </top>
      <bottom/>
      <diagonal/>
    </border>
    <border>
      <left style="thin">
        <color indexed="64"/>
      </left>
      <right style="thin">
        <color indexed="64"/>
      </right>
      <top style="thin">
        <color theme="0" tint="-0.14993743705557422"/>
      </top>
      <bottom style="thin">
        <color theme="0" tint="-0.14996795556505021"/>
      </bottom>
      <diagonal/>
    </border>
    <border>
      <left style="medium">
        <color indexed="64"/>
      </left>
      <right style="medium">
        <color indexed="64"/>
      </right>
      <top/>
      <bottom style="thin">
        <color indexed="64"/>
      </bottom>
      <diagonal/>
    </border>
    <border>
      <left style="medium">
        <color indexed="64"/>
      </left>
      <right style="medium">
        <color indexed="64"/>
      </right>
      <top style="thin">
        <color theme="0" tint="-0.14993743705557422"/>
      </top>
      <bottom style="thin">
        <color indexed="64"/>
      </bottom>
      <diagonal/>
    </border>
    <border>
      <left style="medium">
        <color indexed="64"/>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medium">
        <color auto="1"/>
      </left>
      <right/>
      <top style="medium">
        <color auto="1"/>
      </top>
      <bottom style="thin">
        <color theme="0" tint="-0.24994659260841701"/>
      </bottom>
      <diagonal/>
    </border>
    <border>
      <left/>
      <right/>
      <top style="medium">
        <color auto="1"/>
      </top>
      <bottom style="thin">
        <color theme="0" tint="-0.24994659260841701"/>
      </bottom>
      <diagonal/>
    </border>
    <border>
      <left/>
      <right style="medium">
        <color indexed="64"/>
      </right>
      <top style="medium">
        <color auto="1"/>
      </top>
      <bottom style="thin">
        <color theme="0" tint="-0.24994659260841701"/>
      </bottom>
      <diagonal/>
    </border>
    <border>
      <left style="medium">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auto="1"/>
      </left>
      <right/>
      <top style="thin">
        <color theme="0" tint="-0.24994659260841701"/>
      </top>
      <bottom style="medium">
        <color indexed="64"/>
      </bottom>
      <diagonal/>
    </border>
    <border>
      <left/>
      <right/>
      <top style="thin">
        <color theme="0" tint="-0.24994659260841701"/>
      </top>
      <bottom style="medium">
        <color indexed="64"/>
      </bottom>
      <diagonal/>
    </border>
    <border>
      <left/>
      <right style="medium">
        <color indexed="64"/>
      </right>
      <top style="thin">
        <color theme="0" tint="-0.24994659260841701"/>
      </top>
      <bottom style="medium">
        <color indexed="64"/>
      </bottom>
      <diagonal/>
    </border>
    <border>
      <left style="thin">
        <color theme="0" tint="-0.14993743705557422"/>
      </left>
      <right/>
      <top style="thin">
        <color theme="0" tint="-0.14990691854609822"/>
      </top>
      <bottom style="thin">
        <color theme="0" tint="-0.14993743705557422"/>
      </bottom>
      <diagonal/>
    </border>
    <border>
      <left style="thin">
        <color indexed="64"/>
      </left>
      <right/>
      <top style="medium">
        <color indexed="64"/>
      </top>
      <bottom style="thin">
        <color theme="0" tint="-0.14993743705557422"/>
      </bottom>
      <diagonal/>
    </border>
    <border>
      <left/>
      <right/>
      <top style="medium">
        <color indexed="64"/>
      </top>
      <bottom style="thin">
        <color theme="0" tint="-0.14993743705557422"/>
      </bottom>
      <diagonal/>
    </border>
    <border>
      <left/>
      <right style="medium">
        <color indexed="64"/>
      </right>
      <top style="medium">
        <color indexed="64"/>
      </top>
      <bottom style="thin">
        <color theme="0" tint="-0.14993743705557422"/>
      </bottom>
      <diagonal/>
    </border>
    <border>
      <left style="thin">
        <color theme="0" tint="-0.14993743705557422"/>
      </left>
      <right style="medium">
        <color indexed="64"/>
      </right>
      <top style="thin">
        <color theme="0" tint="-0.14993743705557422"/>
      </top>
      <bottom/>
      <diagonal/>
    </border>
    <border>
      <left style="thin">
        <color theme="0" tint="-0.14990691854609822"/>
      </left>
      <right style="medium">
        <color indexed="64"/>
      </right>
      <top style="thin">
        <color theme="0" tint="-0.14993743705557422"/>
      </top>
      <bottom style="medium">
        <color indexed="64"/>
      </bottom>
      <diagonal/>
    </border>
    <border>
      <left style="medium">
        <color indexed="8"/>
      </left>
      <right/>
      <top style="thin">
        <color theme="0" tint="-0.14993743705557422"/>
      </top>
      <bottom style="thin">
        <color theme="0" tint="-0.14996795556505021"/>
      </bottom>
      <diagonal/>
    </border>
    <border>
      <left style="medium">
        <color indexed="8"/>
      </left>
      <right/>
      <top style="medium">
        <color indexed="13"/>
      </top>
      <bottom style="thin">
        <color indexed="8"/>
      </bottom>
      <diagonal/>
    </border>
    <border>
      <left/>
      <right style="thin">
        <color indexed="64"/>
      </right>
      <top style="medium">
        <color indexed="13"/>
      </top>
      <bottom style="thin">
        <color indexed="8"/>
      </bottom>
      <diagonal/>
    </border>
    <border>
      <left style="thin">
        <color indexed="64"/>
      </left>
      <right/>
      <top style="medium">
        <color indexed="13"/>
      </top>
      <bottom style="thin">
        <color indexed="8"/>
      </bottom>
      <diagonal/>
    </border>
    <border>
      <left/>
      <right style="medium">
        <color indexed="8"/>
      </right>
      <top style="medium">
        <color indexed="13"/>
      </top>
      <bottom style="thin">
        <color indexed="8"/>
      </bottom>
      <diagonal/>
    </border>
    <border>
      <left/>
      <right style="medium">
        <color indexed="64"/>
      </right>
      <top style="medium">
        <color indexed="13"/>
      </top>
      <bottom style="thin">
        <color indexed="64"/>
      </bottom>
      <diagonal/>
    </border>
    <border>
      <left style="thin">
        <color indexed="64"/>
      </left>
      <right/>
      <top style="thin">
        <color theme="0" tint="-0.14993743705557422"/>
      </top>
      <bottom style="thin">
        <color theme="0" tint="-0.14996795556505021"/>
      </bottom>
      <diagonal/>
    </border>
    <border>
      <left style="thin">
        <color indexed="64"/>
      </left>
      <right/>
      <top style="thin">
        <color theme="0" tint="-0.14996795556505021"/>
      </top>
      <bottom style="thin">
        <color theme="0" tint="-0.14993743705557422"/>
      </bottom>
      <diagonal/>
    </border>
    <border>
      <left style="medium">
        <color indexed="64"/>
      </left>
      <right/>
      <top style="thin">
        <color theme="0" tint="-0.14990691854609822"/>
      </top>
      <bottom style="medium">
        <color indexed="13"/>
      </bottom>
      <diagonal/>
    </border>
    <border>
      <left style="medium">
        <color indexed="64"/>
      </left>
      <right/>
      <top style="thin">
        <color theme="0" tint="-0.24991607409894101"/>
      </top>
      <bottom style="thin">
        <color indexed="64"/>
      </bottom>
      <diagonal/>
    </border>
    <border>
      <left/>
      <right/>
      <top style="thin">
        <color theme="0" tint="-0.24991607409894101"/>
      </top>
      <bottom style="thin">
        <color indexed="64"/>
      </bottom>
      <diagonal/>
    </border>
    <border>
      <left/>
      <right style="medium">
        <color indexed="64"/>
      </right>
      <top style="thin">
        <color theme="0" tint="-0.24991607409894101"/>
      </top>
      <bottom style="thin">
        <color indexed="64"/>
      </bottom>
      <diagonal/>
    </border>
    <border>
      <left style="medium">
        <color indexed="64"/>
      </left>
      <right/>
      <top style="medium">
        <color indexed="64"/>
      </top>
      <bottom style="thin">
        <color theme="0" tint="-0.24991607409894101"/>
      </bottom>
      <diagonal/>
    </border>
    <border>
      <left/>
      <right/>
      <top style="medium">
        <color indexed="64"/>
      </top>
      <bottom style="thin">
        <color theme="0" tint="-0.24991607409894101"/>
      </bottom>
      <diagonal/>
    </border>
    <border>
      <left/>
      <right style="medium">
        <color indexed="64"/>
      </right>
      <top style="medium">
        <color indexed="64"/>
      </top>
      <bottom style="thin">
        <color theme="0" tint="-0.24991607409894101"/>
      </bottom>
      <diagonal/>
    </border>
    <border>
      <left style="thin">
        <color theme="0" tint="-0.14996795556505021"/>
      </left>
      <right style="medium">
        <color indexed="64"/>
      </right>
      <top style="thin">
        <color theme="0" tint="-0.14996795556505021"/>
      </top>
      <bottom style="thin">
        <color theme="0" tint="-0.14996795556505021"/>
      </bottom>
      <diagonal/>
    </border>
    <border>
      <left style="thin">
        <color indexed="64"/>
      </left>
      <right/>
      <top style="thin">
        <color theme="0" tint="-0.14996795556505021"/>
      </top>
      <bottom style="medium">
        <color indexed="64"/>
      </bottom>
      <diagonal/>
    </border>
    <border>
      <left style="thin">
        <color indexed="64"/>
      </left>
      <right style="medium">
        <color indexed="64"/>
      </right>
      <top style="thin">
        <color theme="0" tint="-0.14993743705557422"/>
      </top>
      <bottom style="thin">
        <color indexed="64"/>
      </bottom>
      <diagonal/>
    </border>
    <border>
      <left style="medium">
        <color indexed="64"/>
      </left>
      <right style="medium">
        <color indexed="64"/>
      </right>
      <top style="thin">
        <color theme="0" tint="-0.14996795556505021"/>
      </top>
      <bottom style="thin">
        <color theme="0" tint="-0.14996795556505021"/>
      </bottom>
      <diagonal/>
    </border>
    <border>
      <left style="thin">
        <color indexed="64"/>
      </left>
      <right style="thin">
        <color indexed="64"/>
      </right>
      <top style="medium">
        <color indexed="64"/>
      </top>
      <bottom style="thin">
        <color theme="0" tint="-0.14993743705557422"/>
      </bottom>
      <diagonal/>
    </border>
    <border>
      <left style="thin">
        <color indexed="64"/>
      </left>
      <right style="medium">
        <color indexed="8"/>
      </right>
      <top style="thin">
        <color theme="0" tint="-0.14993743705557422"/>
      </top>
      <bottom style="thin">
        <color theme="0" tint="-0.14993743705557422"/>
      </bottom>
      <diagonal/>
    </border>
    <border>
      <left style="medium">
        <color indexed="64"/>
      </left>
      <right/>
      <top style="medium">
        <color indexed="64"/>
      </top>
      <bottom style="thin">
        <color theme="0" tint="-0.14996795556505021"/>
      </bottom>
      <diagonal/>
    </border>
    <border>
      <left/>
      <right/>
      <top style="medium">
        <color indexed="64"/>
      </top>
      <bottom style="thin">
        <color theme="0" tint="-0.14996795556505021"/>
      </bottom>
      <diagonal/>
    </border>
    <border>
      <left/>
      <right style="medium">
        <color indexed="64"/>
      </right>
      <top style="medium">
        <color indexed="64"/>
      </top>
      <bottom style="thin">
        <color theme="0" tint="-0.14996795556505021"/>
      </bottom>
      <diagonal/>
    </border>
    <border>
      <left style="thin">
        <color theme="0" tint="-0.14990691854609822"/>
      </left>
      <right style="thin">
        <color indexed="64"/>
      </right>
      <top/>
      <bottom style="thin">
        <color theme="0" tint="-0.14993743705557422"/>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theme="0" tint="-0.14996795556505021"/>
      </right>
      <top style="thin">
        <color theme="0" tint="-0.14993743705557422"/>
      </top>
      <bottom style="medium">
        <color indexed="64"/>
      </bottom>
      <diagonal/>
    </border>
    <border>
      <left style="thin">
        <color indexed="64"/>
      </left>
      <right style="medium">
        <color indexed="64"/>
      </right>
      <top style="thin">
        <color theme="0" tint="-0.14996795556505021"/>
      </top>
      <bottom style="thin">
        <color theme="0" tint="-0.14993743705557422"/>
      </bottom>
      <diagonal/>
    </border>
    <border>
      <left style="thin">
        <color theme="0" tint="-0.14996795556505021"/>
      </left>
      <right/>
      <top/>
      <bottom style="thin">
        <color theme="0" tint="-0.14993743705557422"/>
      </bottom>
      <diagonal/>
    </border>
    <border>
      <left style="thin">
        <color indexed="64"/>
      </left>
      <right style="thin">
        <color theme="0" tint="-0.14996795556505021"/>
      </right>
      <top style="thin">
        <color theme="0" tint="-0.14996795556505021"/>
      </top>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thin">
        <color indexed="64"/>
      </left>
      <right style="medium">
        <color indexed="64"/>
      </right>
      <top style="thin">
        <color theme="0" tint="-0.14996795556505021"/>
      </top>
      <bottom style="medium">
        <color indexed="64"/>
      </bottom>
      <diagonal/>
    </border>
    <border>
      <left style="thin">
        <color theme="0" tint="-0.14993743705557422"/>
      </left>
      <right style="thin">
        <color theme="0" tint="-0.14990691854609822"/>
      </right>
      <top style="thin">
        <color theme="0" tint="-0.14996795556505021"/>
      </top>
      <bottom style="thin">
        <color theme="0" tint="-0.14996795556505021"/>
      </bottom>
      <diagonal/>
    </border>
    <border>
      <left style="medium">
        <color indexed="64"/>
      </left>
      <right/>
      <top style="medium">
        <color indexed="64"/>
      </top>
      <bottom style="thin">
        <color theme="0" tint="-0.24994659260841701"/>
      </bottom>
      <diagonal/>
    </border>
    <border>
      <left/>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style="thin">
        <color theme="0" tint="-0.14993743705557422"/>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3743705557422"/>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theme="0" tint="-0.14990691854609822"/>
      </bottom>
      <diagonal/>
    </border>
    <border>
      <left style="thin">
        <color theme="0" tint="-0.14993743705557422"/>
      </left>
      <right style="medium">
        <color indexed="64"/>
      </right>
      <top style="thin">
        <color theme="0" tint="-0.14996795556505021"/>
      </top>
      <bottom style="thin">
        <color theme="0" tint="-0.14993743705557422"/>
      </bottom>
      <diagonal/>
    </border>
    <border>
      <left style="thin">
        <color theme="0" tint="-0.14993743705557422"/>
      </left>
      <right/>
      <top style="thin">
        <color theme="0" tint="-0.14990691854609822"/>
      </top>
      <bottom style="thin">
        <color theme="0" tint="-0.14990691854609822"/>
      </bottom>
      <diagonal/>
    </border>
    <border>
      <left style="thin">
        <color theme="0" tint="-0.14993743705557422"/>
      </left>
      <right style="thin">
        <color theme="0" tint="-0.14993743705557422"/>
      </right>
      <top style="thin">
        <color theme="0" tint="-0.14996795556505021"/>
      </top>
      <bottom style="medium">
        <color indexed="64"/>
      </bottom>
      <diagonal/>
    </border>
    <border>
      <left style="thin">
        <color theme="0" tint="-0.14993743705557422"/>
      </left>
      <right/>
      <top style="thin">
        <color theme="0" tint="-0.14996795556505021"/>
      </top>
      <bottom style="medium">
        <color indexed="64"/>
      </bottom>
      <diagonal/>
    </border>
    <border>
      <left style="thin">
        <color theme="0" tint="-0.14993743705557422"/>
      </left>
      <right style="medium">
        <color indexed="64"/>
      </right>
      <top style="thin">
        <color theme="0" tint="-0.14993743705557422"/>
      </top>
      <bottom style="medium">
        <color indexed="64"/>
      </bottom>
      <diagonal/>
    </border>
    <border>
      <left style="thin">
        <color indexed="64"/>
      </left>
      <right/>
      <top/>
      <bottom style="thin">
        <color theme="0" tint="-0.14996795556505021"/>
      </bottom>
      <diagonal/>
    </border>
    <border>
      <left style="thin">
        <color theme="0" tint="-0.14993743705557422"/>
      </left>
      <right style="thin">
        <color theme="0" tint="-0.14993743705557422"/>
      </right>
      <top style="thin">
        <color theme="0" tint="-0.14996795556505021"/>
      </top>
      <bottom/>
      <diagonal/>
    </border>
    <border>
      <left style="thin">
        <color theme="0" tint="-0.14993743705557422"/>
      </left>
      <right/>
      <top style="thin">
        <color theme="0" tint="-0.14996795556505021"/>
      </top>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style="thin">
        <color indexed="64"/>
      </left>
      <right/>
      <top style="medium">
        <color indexed="64"/>
      </top>
      <bottom style="thin">
        <color theme="0" tint="-0.14996795556505021"/>
      </bottom>
      <diagonal/>
    </border>
    <border>
      <left style="thin">
        <color theme="0" tint="-0.14996795556505021"/>
      </left>
      <right style="medium">
        <color indexed="64"/>
      </right>
      <top style="thin">
        <color theme="0" tint="-0.14996795556505021"/>
      </top>
      <bottom style="thin">
        <color theme="0" tint="-0.14993743705557422"/>
      </bottom>
      <diagonal/>
    </border>
    <border>
      <left style="thin">
        <color theme="0" tint="-0.14996795556505021"/>
      </left>
      <right style="medium">
        <color indexed="64"/>
      </right>
      <top/>
      <bottom style="thin">
        <color theme="0" tint="-0.14993743705557422"/>
      </bottom>
      <diagonal/>
    </border>
    <border>
      <left style="thin">
        <color theme="0" tint="-0.14996795556505021"/>
      </left>
      <right style="medium">
        <color indexed="64"/>
      </right>
      <top style="thin">
        <color theme="0" tint="-0.14993743705557422"/>
      </top>
      <bottom style="thin">
        <color theme="0" tint="-0.14993743705557422"/>
      </bottom>
      <diagonal/>
    </border>
    <border>
      <left style="thin">
        <color theme="0" tint="-0.14996795556505021"/>
      </left>
      <right/>
      <top style="thin">
        <color theme="0" tint="-0.14996795556505021"/>
      </top>
      <bottom/>
      <diagonal/>
    </border>
    <border>
      <left style="thin">
        <color theme="0" tint="-0.14996795556505021"/>
      </left>
      <right style="medium">
        <color indexed="64"/>
      </right>
      <top style="thin">
        <color theme="0" tint="-0.14993743705557422"/>
      </top>
      <bottom/>
      <diagonal/>
    </border>
    <border>
      <left style="thin">
        <color theme="0" tint="-0.14996795556505021"/>
      </left>
      <right style="medium">
        <color indexed="64"/>
      </right>
      <top style="thin">
        <color theme="0" tint="-0.14996795556505021"/>
      </top>
      <bottom style="medium">
        <color indexed="64"/>
      </bottom>
      <diagonal/>
    </border>
    <border>
      <left style="thin">
        <color auto="1"/>
      </left>
      <right style="thin">
        <color theme="0" tint="-0.14993743705557422"/>
      </right>
      <top style="thin">
        <color theme="0" tint="-0.14996795556505021"/>
      </top>
      <bottom style="thin">
        <color theme="0" tint="-0.14996795556505021"/>
      </bottom>
      <diagonal/>
    </border>
    <border>
      <left style="thin">
        <color theme="0" tint="-0.14993743705557422"/>
      </left>
      <right style="medium">
        <color indexed="64"/>
      </right>
      <top style="thin">
        <color theme="0" tint="-0.14996795556505021"/>
      </top>
      <bottom style="thin">
        <color theme="0" tint="-0.14990691854609822"/>
      </bottom>
      <diagonal/>
    </border>
    <border>
      <left style="thin">
        <color theme="0" tint="-0.14993743705557422"/>
      </left>
      <right style="medium">
        <color indexed="64"/>
      </right>
      <top style="thin">
        <color theme="0" tint="-0.14990691854609822"/>
      </top>
      <bottom style="thin">
        <color theme="0" tint="-0.14990691854609822"/>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theme="0" tint="-0.14996795556505021"/>
      </left>
      <right style="medium">
        <color indexed="64"/>
      </right>
      <top style="thin">
        <color theme="0" tint="-0.14993743705557422"/>
      </top>
      <bottom style="medium">
        <color indexed="64"/>
      </bottom>
      <diagonal/>
    </border>
    <border>
      <left style="medium">
        <color indexed="64"/>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diagonal/>
    </border>
    <border>
      <left style="thin">
        <color indexed="64"/>
      </left>
      <right style="medium">
        <color indexed="64"/>
      </right>
      <top style="thin">
        <color theme="0" tint="-0.14996795556505021"/>
      </top>
      <bottom/>
      <diagonal/>
    </border>
    <border>
      <left style="thin">
        <color auto="1"/>
      </left>
      <right style="thin">
        <color theme="0" tint="-0.14990691854609822"/>
      </right>
      <top style="thin">
        <color theme="0" tint="-0.14996795556505021"/>
      </top>
      <bottom style="thin">
        <color theme="0" tint="-0.14996795556505021"/>
      </bottom>
      <diagonal/>
    </border>
    <border>
      <left style="thin">
        <color theme="0" tint="-0.14990691854609822"/>
      </left>
      <right style="thin">
        <color indexed="64"/>
      </right>
      <top style="thin">
        <color theme="0" tint="-0.14996795556505021"/>
      </top>
      <bottom style="thin">
        <color theme="0" tint="-0.14996795556505021"/>
      </bottom>
      <diagonal/>
    </border>
    <border>
      <left/>
      <right style="thin">
        <color indexed="64"/>
      </right>
      <top/>
      <bottom style="thin">
        <color theme="0" tint="-0.14996795556505021"/>
      </bottom>
      <diagonal/>
    </border>
    <border>
      <left style="thin">
        <color indexed="64"/>
      </left>
      <right style="medium">
        <color indexed="64"/>
      </right>
      <top/>
      <bottom style="thin">
        <color theme="0" tint="-0.14996795556505021"/>
      </bottom>
      <diagonal/>
    </border>
    <border>
      <left style="thin">
        <color auto="1"/>
      </left>
      <right/>
      <top style="medium">
        <color auto="1"/>
      </top>
      <bottom style="thin">
        <color theme="0" tint="-0.24994659260841701"/>
      </bottom>
      <diagonal/>
    </border>
    <border>
      <left style="thin">
        <color auto="1"/>
      </left>
      <right/>
      <top style="thin">
        <color theme="0" tint="-0.24994659260841701"/>
      </top>
      <bottom style="thin">
        <color theme="0" tint="-0.24994659260841701"/>
      </bottom>
      <diagonal/>
    </border>
    <border>
      <left style="thin">
        <color auto="1"/>
      </left>
      <right/>
      <top style="thin">
        <color theme="0" tint="-0.24994659260841701"/>
      </top>
      <bottom style="thin">
        <color auto="1"/>
      </bottom>
      <diagonal/>
    </border>
    <border>
      <left/>
      <right/>
      <top style="thin">
        <color theme="0" tint="-0.24994659260841701"/>
      </top>
      <bottom style="thin">
        <color auto="1"/>
      </bottom>
      <diagonal/>
    </border>
    <border>
      <left/>
      <right style="medium">
        <color auto="1"/>
      </right>
      <top style="thin">
        <color theme="0" tint="-0.24994659260841701"/>
      </top>
      <bottom style="thin">
        <color auto="1"/>
      </bottom>
      <diagonal/>
    </border>
    <border>
      <left style="thin">
        <color theme="0" tint="-0.14990691854609822"/>
      </left>
      <right style="medium">
        <color auto="1"/>
      </right>
      <top style="thin">
        <color theme="0" tint="-0.14996795556505021"/>
      </top>
      <bottom style="thin">
        <color theme="0" tint="-0.14996795556505021"/>
      </bottom>
      <diagonal/>
    </border>
    <border>
      <left style="thin">
        <color theme="0" tint="-0.14996795556505021"/>
      </left>
      <right style="medium">
        <color auto="1"/>
      </right>
      <top style="thin">
        <color theme="0" tint="-0.1499679555650502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theme="0" tint="-0.14996795556505021"/>
      </bottom>
      <diagonal/>
    </border>
    <border>
      <left style="medium">
        <color indexed="64"/>
      </left>
      <right/>
      <top style="thin">
        <color indexed="64"/>
      </top>
      <bottom style="thin">
        <color theme="0" tint="-0.14996795556505021"/>
      </bottom>
      <diagonal/>
    </border>
    <border>
      <left style="medium">
        <color indexed="64"/>
      </left>
      <right style="thin">
        <color indexed="64"/>
      </right>
      <top style="thin">
        <color theme="0" tint="-0.14996795556505021"/>
      </top>
      <bottom style="thin">
        <color theme="0" tint="-0.14993743705557422"/>
      </bottom>
      <diagonal/>
    </border>
    <border>
      <left style="medium">
        <color indexed="64"/>
      </left>
      <right style="thin">
        <color indexed="64"/>
      </right>
      <top style="thin">
        <color theme="0" tint="-0.14993743705557422"/>
      </top>
      <bottom style="medium">
        <color rgb="FFFFFF00"/>
      </bottom>
      <diagonal/>
    </border>
    <border>
      <left style="thin">
        <color indexed="64"/>
      </left>
      <right style="thin">
        <color indexed="64"/>
      </right>
      <top style="thin">
        <color theme="0" tint="-0.14993743705557422"/>
      </top>
      <bottom style="medium">
        <color rgb="FFFFFF00"/>
      </bottom>
      <diagonal/>
    </border>
    <border>
      <left/>
      <right style="thin">
        <color indexed="64"/>
      </right>
      <top style="thin">
        <color theme="0" tint="-0.14993743705557422"/>
      </top>
      <bottom style="medium">
        <color rgb="FFFFFF00"/>
      </bottom>
      <diagonal/>
    </border>
    <border>
      <left style="thin">
        <color indexed="64"/>
      </left>
      <right style="medium">
        <color indexed="64"/>
      </right>
      <top style="thin">
        <color theme="0" tint="-0.14993743705557422"/>
      </top>
      <bottom style="medium">
        <color rgb="FFFFFF00"/>
      </bottom>
      <diagonal/>
    </border>
    <border>
      <left style="medium">
        <color indexed="64"/>
      </left>
      <right style="thin">
        <color indexed="64"/>
      </right>
      <top style="medium">
        <color rgb="FFFFFF00"/>
      </top>
      <bottom style="medium">
        <color rgb="FFFFFF00"/>
      </bottom>
      <diagonal/>
    </border>
    <border>
      <left style="thin">
        <color indexed="64"/>
      </left>
      <right style="medium">
        <color indexed="64"/>
      </right>
      <top style="medium">
        <color rgb="FFFFFF00"/>
      </top>
      <bottom style="medium">
        <color rgb="FFFFFF00"/>
      </bottom>
      <diagonal/>
    </border>
    <border>
      <left style="medium">
        <color indexed="64"/>
      </left>
      <right style="thin">
        <color indexed="64"/>
      </right>
      <top style="medium">
        <color rgb="FFFFFF00"/>
      </top>
      <bottom style="thin">
        <color theme="0" tint="-0.14993743705557422"/>
      </bottom>
      <diagonal/>
    </border>
    <border>
      <left style="thin">
        <color indexed="64"/>
      </left>
      <right style="thin">
        <color indexed="64"/>
      </right>
      <top style="medium">
        <color rgb="FFFFFF00"/>
      </top>
      <bottom style="thin">
        <color theme="0" tint="-0.14993743705557422"/>
      </bottom>
      <diagonal/>
    </border>
    <border>
      <left/>
      <right style="thin">
        <color indexed="64"/>
      </right>
      <top style="medium">
        <color rgb="FFFFFF00"/>
      </top>
      <bottom style="thin">
        <color theme="0" tint="-0.14993743705557422"/>
      </bottom>
      <diagonal/>
    </border>
    <border>
      <left style="thin">
        <color indexed="64"/>
      </left>
      <right style="medium">
        <color indexed="64"/>
      </right>
      <top style="medium">
        <color rgb="FFFFFF00"/>
      </top>
      <bottom style="thin">
        <color theme="0" tint="-0.14993743705557422"/>
      </bottom>
      <diagonal/>
    </border>
    <border>
      <left style="thin">
        <color indexed="64"/>
      </left>
      <right style="medium">
        <color indexed="64"/>
      </right>
      <top style="thin">
        <color theme="0" tint="-0.14993743705557422"/>
      </top>
      <bottom style="thin">
        <color theme="0" tint="-0.14996795556505021"/>
      </bottom>
      <diagonal/>
    </border>
    <border>
      <left style="medium">
        <color indexed="64"/>
      </left>
      <right style="medium">
        <color indexed="64"/>
      </right>
      <top style="thin">
        <color theme="0" tint="-0.14996795556505021"/>
      </top>
      <bottom style="thin">
        <color theme="0" tint="-0.14993743705557422"/>
      </bottom>
      <diagonal/>
    </border>
  </borders>
  <cellStyleXfs count="50">
    <xf numFmtId="0" fontId="0" fillId="0" borderId="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9" fillId="31" borderId="0" applyNumberFormat="0" applyBorder="0" applyAlignment="0" applyProtection="0"/>
    <xf numFmtId="0" fontId="30" fillId="32" borderId="51" applyNumberFormat="0" applyAlignment="0" applyProtection="0"/>
    <xf numFmtId="0" fontId="31" fillId="33" borderId="52" applyNumberFormat="0" applyAlignment="0" applyProtection="0"/>
    <xf numFmtId="0" fontId="32" fillId="0" borderId="0" applyNumberFormat="0" applyFill="0" applyBorder="0" applyAlignment="0" applyProtection="0"/>
    <xf numFmtId="0" fontId="33" fillId="34" borderId="0" applyNumberFormat="0" applyBorder="0" applyAlignment="0" applyProtection="0"/>
    <xf numFmtId="0" fontId="34" fillId="0" borderId="53" applyNumberFormat="0" applyFill="0" applyAlignment="0" applyProtection="0"/>
    <xf numFmtId="0" fontId="35" fillId="0" borderId="54" applyNumberFormat="0" applyFill="0" applyAlignment="0" applyProtection="0"/>
    <xf numFmtId="0" fontId="36" fillId="0" borderId="5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 borderId="51" applyNumberFormat="0" applyAlignment="0" applyProtection="0"/>
    <xf numFmtId="0" fontId="40" fillId="0" borderId="56" applyNumberFormat="0" applyFill="0" applyAlignment="0" applyProtection="0"/>
    <xf numFmtId="0" fontId="41" fillId="35" borderId="0" applyNumberFormat="0" applyBorder="0" applyAlignment="0" applyProtection="0"/>
    <xf numFmtId="0" fontId="6" fillId="0" borderId="0"/>
    <xf numFmtId="0" fontId="42" fillId="0" borderId="0"/>
    <xf numFmtId="0" fontId="27" fillId="3" borderId="57" applyNumberFormat="0" applyAlignment="0" applyProtection="0"/>
    <xf numFmtId="0" fontId="43" fillId="32" borderId="58" applyNumberFormat="0" applyAlignment="0" applyProtection="0"/>
    <xf numFmtId="9" fontId="27" fillId="0" borderId="0" applyFill="0" applyBorder="0" applyAlignment="0" applyProtection="0"/>
    <xf numFmtId="0" fontId="44" fillId="0" borderId="0" applyNumberFormat="0" applyFill="0" applyBorder="0" applyAlignment="0" applyProtection="0"/>
    <xf numFmtId="0" fontId="45" fillId="0" borderId="59" applyNumberFormat="0" applyFill="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cellStyleXfs>
  <cellXfs count="2005">
    <xf numFmtId="0" fontId="0" fillId="0" borderId="0" xfId="0"/>
    <xf numFmtId="0" fontId="14" fillId="0" borderId="0" xfId="0" applyFont="1" applyAlignment="1">
      <alignment horizontal="left" vertical="center" wrapText="1"/>
    </xf>
    <xf numFmtId="0" fontId="9" fillId="0" borderId="0" xfId="0" applyFont="1" applyAlignment="1">
      <alignment horizontal="left" vertical="center" wrapText="1"/>
    </xf>
    <xf numFmtId="0" fontId="46" fillId="0" borderId="60" xfId="0" applyFont="1" applyBorder="1" applyAlignment="1">
      <alignment vertical="center"/>
    </xf>
    <xf numFmtId="0" fontId="46" fillId="0" borderId="61" xfId="0" applyFont="1" applyBorder="1" applyAlignment="1">
      <alignment vertical="center"/>
    </xf>
    <xf numFmtId="0" fontId="46" fillId="0" borderId="60" xfId="0" applyFont="1" applyBorder="1" applyAlignment="1">
      <alignment horizontal="left" vertical="center"/>
    </xf>
    <xf numFmtId="0" fontId="46" fillId="0" borderId="61" xfId="0" applyFont="1" applyBorder="1" applyAlignment="1">
      <alignment horizontal="left" vertical="center"/>
    </xf>
    <xf numFmtId="0" fontId="46" fillId="0" borderId="61" xfId="0" applyFont="1" applyBorder="1" applyAlignment="1">
      <alignment horizontal="left" vertical="center" wrapText="1"/>
    </xf>
    <xf numFmtId="0" fontId="0" fillId="0" borderId="0" xfId="0" applyAlignment="1">
      <alignment wrapText="1"/>
    </xf>
    <xf numFmtId="0" fontId="37" fillId="0" borderId="0" xfId="34" applyAlignment="1"/>
    <xf numFmtId="0" fontId="0" fillId="4" borderId="0" xfId="0" applyFill="1"/>
    <xf numFmtId="0" fontId="0" fillId="0" borderId="1" xfId="0" applyBorder="1"/>
    <xf numFmtId="0" fontId="0" fillId="5" borderId="0" xfId="0" applyFill="1"/>
    <xf numFmtId="0" fontId="46" fillId="36" borderId="62" xfId="0" applyFont="1" applyFill="1" applyBorder="1" applyAlignment="1">
      <alignment horizontal="center" vertical="center"/>
    </xf>
    <xf numFmtId="0" fontId="46" fillId="36" borderId="63" xfId="0" applyFont="1" applyFill="1" applyBorder="1" applyAlignment="1">
      <alignment horizontal="center" vertical="center"/>
    </xf>
    <xf numFmtId="0" fontId="47" fillId="0" borderId="0" xfId="0" applyFont="1"/>
    <xf numFmtId="0" fontId="46" fillId="36" borderId="60" xfId="0" applyFont="1" applyFill="1" applyBorder="1" applyAlignment="1">
      <alignment horizontal="left" vertical="center"/>
    </xf>
    <xf numFmtId="0" fontId="46" fillId="36" borderId="61" xfId="0" applyFont="1" applyFill="1" applyBorder="1" applyAlignment="1">
      <alignment horizontal="left" vertical="center"/>
    </xf>
    <xf numFmtId="0" fontId="48" fillId="0" borderId="0" xfId="0" applyFont="1"/>
    <xf numFmtId="0" fontId="49" fillId="5" borderId="0" xfId="0" applyFont="1" applyFill="1"/>
    <xf numFmtId="0" fontId="47" fillId="5" borderId="0" xfId="0" applyFont="1" applyFill="1"/>
    <xf numFmtId="0" fontId="46" fillId="36" borderId="62" xfId="0" applyFont="1" applyFill="1" applyBorder="1" applyAlignment="1">
      <alignment horizontal="left" vertical="center"/>
    </xf>
    <xf numFmtId="0" fontId="46" fillId="36" borderId="63" xfId="0" applyFont="1" applyFill="1" applyBorder="1" applyAlignment="1">
      <alignment horizontal="left" vertical="center"/>
    </xf>
    <xf numFmtId="0" fontId="46" fillId="36" borderId="63" xfId="0" applyFont="1" applyFill="1" applyBorder="1" applyAlignment="1">
      <alignment horizontal="left" vertical="center" wrapText="1"/>
    </xf>
    <xf numFmtId="0" fontId="46" fillId="36" borderId="63" xfId="0" applyFont="1" applyFill="1" applyBorder="1" applyAlignment="1">
      <alignment horizontal="center" vertical="center" wrapText="1"/>
    </xf>
    <xf numFmtId="0" fontId="50" fillId="36" borderId="63" xfId="0" applyFont="1" applyFill="1" applyBorder="1" applyAlignment="1">
      <alignment horizontal="center" vertical="center" wrapText="1"/>
    </xf>
    <xf numFmtId="0" fontId="48" fillId="0" borderId="0" xfId="0" applyFont="1" applyAlignment="1">
      <alignment horizontal="center"/>
    </xf>
    <xf numFmtId="0" fontId="0" fillId="0" borderId="2" xfId="0" applyBorder="1" applyAlignment="1">
      <alignment wrapText="1"/>
    </xf>
    <xf numFmtId="0" fontId="51" fillId="36" borderId="61" xfId="0" applyFont="1" applyFill="1" applyBorder="1" applyAlignment="1">
      <alignment horizontal="left" vertical="center" wrapText="1"/>
    </xf>
    <xf numFmtId="0" fontId="51" fillId="36" borderId="63" xfId="0" applyFont="1" applyFill="1" applyBorder="1" applyAlignment="1">
      <alignment horizontal="center" vertical="center"/>
    </xf>
    <xf numFmtId="0" fontId="51" fillId="0" borderId="61" xfId="0" applyFont="1" applyBorder="1" applyAlignment="1">
      <alignment horizontal="left" vertical="center" wrapText="1"/>
    </xf>
    <xf numFmtId="0" fontId="51" fillId="36" borderId="63" xfId="0" applyFont="1" applyFill="1" applyBorder="1" applyAlignment="1">
      <alignment horizontal="left" vertical="center" wrapText="1"/>
    </xf>
    <xf numFmtId="0" fontId="51" fillId="36" borderId="63" xfId="0" applyFont="1" applyFill="1" applyBorder="1" applyAlignment="1">
      <alignment horizontal="center" vertical="center" wrapText="1"/>
    </xf>
    <xf numFmtId="0" fontId="46" fillId="0" borderId="0" xfId="0" applyFont="1"/>
    <xf numFmtId="0" fontId="46" fillId="5" borderId="0" xfId="0" applyFont="1" applyFill="1"/>
    <xf numFmtId="0" fontId="46" fillId="0" borderId="64" xfId="0" applyFont="1" applyBorder="1" applyAlignment="1">
      <alignment vertical="center" wrapText="1"/>
    </xf>
    <xf numFmtId="0" fontId="46" fillId="0" borderId="64" xfId="0" applyFont="1" applyBorder="1" applyAlignment="1">
      <alignment horizontal="left" vertical="center" wrapText="1"/>
    </xf>
    <xf numFmtId="0" fontId="46" fillId="36" borderId="65" xfId="0" applyFont="1" applyFill="1" applyBorder="1" applyAlignment="1">
      <alignment horizontal="center" vertical="center"/>
    </xf>
    <xf numFmtId="0" fontId="46" fillId="36" borderId="65" xfId="0" applyFont="1" applyFill="1" applyBorder="1" applyAlignment="1">
      <alignment horizontal="center" vertical="center" wrapText="1"/>
    </xf>
    <xf numFmtId="0" fontId="46" fillId="36" borderId="3" xfId="0" applyFont="1" applyFill="1" applyBorder="1" applyAlignment="1">
      <alignment horizontal="center" vertical="center"/>
    </xf>
    <xf numFmtId="0" fontId="46" fillId="36" borderId="66" xfId="0" applyFont="1" applyFill="1" applyBorder="1" applyAlignment="1">
      <alignment horizontal="center" vertical="center"/>
    </xf>
    <xf numFmtId="0" fontId="46" fillId="36" borderId="67" xfId="0" applyFont="1" applyFill="1" applyBorder="1" applyAlignment="1">
      <alignment horizontal="center" vertical="center"/>
    </xf>
    <xf numFmtId="0" fontId="51" fillId="36" borderId="68" xfId="0" applyFont="1" applyFill="1" applyBorder="1" applyAlignment="1">
      <alignment horizontal="center" vertical="center" wrapText="1"/>
    </xf>
    <xf numFmtId="0" fontId="51" fillId="36" borderId="69" xfId="0" applyFont="1" applyFill="1" applyBorder="1" applyAlignment="1">
      <alignment horizontal="center" vertical="center" wrapText="1"/>
    </xf>
    <xf numFmtId="0" fontId="51" fillId="36" borderId="70" xfId="0" applyFont="1" applyFill="1" applyBorder="1" applyAlignment="1">
      <alignment horizontal="center" vertical="center" wrapText="1"/>
    </xf>
    <xf numFmtId="0" fontId="46" fillId="36" borderId="71" xfId="0" applyFont="1" applyFill="1" applyBorder="1" applyAlignment="1">
      <alignment horizontal="center" vertical="center"/>
    </xf>
    <xf numFmtId="0" fontId="46" fillId="36" borderId="72" xfId="0" applyFont="1" applyFill="1" applyBorder="1" applyAlignment="1">
      <alignment horizontal="center" vertical="center"/>
    </xf>
    <xf numFmtId="0" fontId="46" fillId="36" borderId="73" xfId="0" applyFont="1" applyFill="1" applyBorder="1" applyAlignment="1">
      <alignment horizontal="center" vertical="center"/>
    </xf>
    <xf numFmtId="0" fontId="46" fillId="36" borderId="74" xfId="0" applyFont="1" applyFill="1" applyBorder="1" applyAlignment="1">
      <alignment horizontal="center" vertical="center"/>
    </xf>
    <xf numFmtId="0" fontId="46" fillId="36" borderId="75" xfId="0" applyFont="1" applyFill="1" applyBorder="1" applyAlignment="1">
      <alignment horizontal="center" vertical="center"/>
    </xf>
    <xf numFmtId="0" fontId="46" fillId="36" borderId="76" xfId="0" applyFont="1" applyFill="1" applyBorder="1" applyAlignment="1">
      <alignment horizontal="center" vertical="center"/>
    </xf>
    <xf numFmtId="0" fontId="46" fillId="36" borderId="72" xfId="0" applyFont="1" applyFill="1" applyBorder="1" applyAlignment="1">
      <alignment horizontal="center" vertical="center" wrapText="1"/>
    </xf>
    <xf numFmtId="0" fontId="46" fillId="36" borderId="73" xfId="0" applyFont="1" applyFill="1" applyBorder="1" applyAlignment="1">
      <alignment horizontal="center" vertical="center" wrapText="1"/>
    </xf>
    <xf numFmtId="0" fontId="46" fillId="36" borderId="67" xfId="0" applyFont="1" applyFill="1" applyBorder="1" applyAlignment="1">
      <alignment horizontal="center" vertical="center" wrapText="1"/>
    </xf>
    <xf numFmtId="0" fontId="46" fillId="36" borderId="75" xfId="0" applyFont="1" applyFill="1" applyBorder="1" applyAlignment="1">
      <alignment horizontal="center" vertical="center" wrapText="1"/>
    </xf>
    <xf numFmtId="0" fontId="46" fillId="36" borderId="76" xfId="0" applyFont="1" applyFill="1" applyBorder="1" applyAlignment="1">
      <alignment horizontal="center" vertical="center" wrapText="1"/>
    </xf>
    <xf numFmtId="0" fontId="46" fillId="36" borderId="71" xfId="0" applyFont="1" applyFill="1" applyBorder="1" applyAlignment="1">
      <alignment horizontal="center" vertical="center" wrapText="1"/>
    </xf>
    <xf numFmtId="0" fontId="46" fillId="36" borderId="74" xfId="0" applyFont="1" applyFill="1" applyBorder="1" applyAlignment="1">
      <alignment horizontal="center" vertical="center" wrapText="1"/>
    </xf>
    <xf numFmtId="0" fontId="46" fillId="0" borderId="4" xfId="0" applyFont="1" applyBorder="1"/>
    <xf numFmtId="0" fontId="46" fillId="0" borderId="64" xfId="0" applyFont="1" applyBorder="1" applyAlignment="1">
      <alignment wrapText="1"/>
    </xf>
    <xf numFmtId="0" fontId="46" fillId="36" borderId="64" xfId="0" applyFont="1" applyFill="1" applyBorder="1" applyAlignment="1">
      <alignment wrapText="1"/>
    </xf>
    <xf numFmtId="165" fontId="46" fillId="36" borderId="77" xfId="0" applyNumberFormat="1" applyFont="1" applyFill="1" applyBorder="1" applyAlignment="1">
      <alignment horizontal="center"/>
    </xf>
    <xf numFmtId="12" fontId="46" fillId="0" borderId="61" xfId="0" applyNumberFormat="1" applyFont="1" applyBorder="1" applyAlignment="1">
      <alignment horizontal="left" vertical="center"/>
    </xf>
    <xf numFmtId="12" fontId="46" fillId="36" borderId="61" xfId="0" applyNumberFormat="1" applyFont="1" applyFill="1" applyBorder="1" applyAlignment="1">
      <alignment horizontal="left" vertical="center"/>
    </xf>
    <xf numFmtId="165" fontId="46" fillId="36" borderId="63" xfId="0" applyNumberFormat="1" applyFont="1" applyFill="1" applyBorder="1" applyAlignment="1">
      <alignment horizontal="center" vertical="center"/>
    </xf>
    <xf numFmtId="9" fontId="46" fillId="36" borderId="63" xfId="0" applyNumberFormat="1" applyFont="1" applyFill="1" applyBorder="1" applyAlignment="1">
      <alignment horizontal="center" vertical="center"/>
    </xf>
    <xf numFmtId="0" fontId="51" fillId="0" borderId="61" xfId="0" applyFont="1" applyBorder="1" applyAlignment="1">
      <alignment horizontal="left" vertical="center"/>
    </xf>
    <xf numFmtId="0" fontId="51" fillId="36" borderId="61" xfId="0" applyFont="1" applyFill="1" applyBorder="1" applyAlignment="1">
      <alignment horizontal="left" vertical="center"/>
    </xf>
    <xf numFmtId="2" fontId="51" fillId="36" borderId="63" xfId="0" applyNumberFormat="1" applyFont="1" applyFill="1" applyBorder="1" applyAlignment="1">
      <alignment horizontal="center" vertical="center"/>
    </xf>
    <xf numFmtId="2" fontId="46" fillId="36" borderId="63" xfId="0" applyNumberFormat="1" applyFont="1" applyFill="1" applyBorder="1" applyAlignment="1">
      <alignment horizontal="center" vertical="center"/>
    </xf>
    <xf numFmtId="14" fontId="46" fillId="36" borderId="63" xfId="0" applyNumberFormat="1" applyFont="1" applyFill="1" applyBorder="1" applyAlignment="1">
      <alignment horizontal="center" vertical="center"/>
    </xf>
    <xf numFmtId="0" fontId="46" fillId="36" borderId="78" xfId="0" applyFont="1" applyFill="1" applyBorder="1" applyAlignment="1">
      <alignment horizontal="left" vertical="center" wrapText="1"/>
    </xf>
    <xf numFmtId="0" fontId="46" fillId="36" borderId="79" xfId="0" applyFont="1" applyFill="1" applyBorder="1" applyAlignment="1">
      <alignment horizontal="center" vertical="center"/>
    </xf>
    <xf numFmtId="0" fontId="46" fillId="0" borderId="0" xfId="0" applyFont="1" applyAlignment="1">
      <alignment vertical="top"/>
    </xf>
    <xf numFmtId="0" fontId="52" fillId="0" borderId="0" xfId="0" applyFont="1" applyAlignment="1">
      <alignment horizontal="left" vertical="center" indent="5"/>
    </xf>
    <xf numFmtId="0" fontId="46" fillId="0" borderId="0" xfId="0" applyFont="1" applyAlignment="1">
      <alignment vertical="center" wrapText="1"/>
    </xf>
    <xf numFmtId="0" fontId="46" fillId="0" borderId="0" xfId="0" applyFont="1" applyAlignment="1">
      <alignment wrapText="1"/>
    </xf>
    <xf numFmtId="165" fontId="46" fillId="36" borderId="80" xfId="0" applyNumberFormat="1" applyFont="1" applyFill="1" applyBorder="1" applyAlignment="1">
      <alignment horizontal="center"/>
    </xf>
    <xf numFmtId="165" fontId="46" fillId="36" borderId="81" xfId="0" applyNumberFormat="1" applyFont="1" applyFill="1" applyBorder="1" applyAlignment="1">
      <alignment horizontal="center" vertical="center"/>
    </xf>
    <xf numFmtId="9" fontId="46" fillId="36" borderId="82" xfId="0" applyNumberFormat="1" applyFont="1" applyFill="1" applyBorder="1" applyAlignment="1">
      <alignment horizontal="center" vertical="center"/>
    </xf>
    <xf numFmtId="2" fontId="46" fillId="5" borderId="0" xfId="0" applyNumberFormat="1" applyFont="1" applyFill="1"/>
    <xf numFmtId="9" fontId="46" fillId="36" borderId="83" xfId="0" applyNumberFormat="1" applyFont="1" applyFill="1" applyBorder="1" applyAlignment="1">
      <alignment horizontal="center" vertical="center"/>
    </xf>
    <xf numFmtId="165" fontId="46" fillId="36" borderId="84" xfId="0" applyNumberFormat="1" applyFont="1" applyFill="1" applyBorder="1" applyAlignment="1">
      <alignment horizontal="center" vertical="center"/>
    </xf>
    <xf numFmtId="2" fontId="51" fillId="36" borderId="85" xfId="0" applyNumberFormat="1" applyFont="1" applyFill="1" applyBorder="1" applyAlignment="1">
      <alignment horizontal="center" vertical="center"/>
    </xf>
    <xf numFmtId="0" fontId="46" fillId="0" borderId="63" xfId="0" applyFont="1" applyBorder="1" applyAlignment="1">
      <alignment horizontal="left" vertical="center"/>
    </xf>
    <xf numFmtId="0" fontId="46" fillId="0" borderId="63" xfId="0" applyFont="1" applyBorder="1" applyAlignment="1">
      <alignment horizontal="left" vertical="center" wrapText="1"/>
    </xf>
    <xf numFmtId="0" fontId="46" fillId="0" borderId="78" xfId="0" applyFont="1" applyBorder="1" applyAlignment="1">
      <alignment horizontal="left" vertical="center" wrapText="1"/>
    </xf>
    <xf numFmtId="0" fontId="46" fillId="36" borderId="86" xfId="0" applyFont="1" applyFill="1" applyBorder="1" applyAlignment="1">
      <alignment horizontal="center" vertical="center" wrapText="1"/>
    </xf>
    <xf numFmtId="0" fontId="46" fillId="0" borderId="0" xfId="0" applyFont="1" applyAlignment="1">
      <alignment horizontal="center"/>
    </xf>
    <xf numFmtId="0" fontId="46" fillId="0" borderId="0" xfId="0" applyFont="1" applyAlignment="1">
      <alignment horizontal="center" wrapText="1"/>
    </xf>
    <xf numFmtId="0" fontId="50" fillId="5" borderId="0" xfId="0" applyFont="1" applyFill="1"/>
    <xf numFmtId="0" fontId="46" fillId="0" borderId="2" xfId="0" applyFont="1" applyBorder="1" applyAlignment="1">
      <alignment wrapText="1"/>
    </xf>
    <xf numFmtId="0" fontId="51" fillId="0" borderId="0" xfId="0" applyFont="1"/>
    <xf numFmtId="2" fontId="50" fillId="5" borderId="0" xfId="0" applyNumberFormat="1" applyFont="1" applyFill="1"/>
    <xf numFmtId="9" fontId="50" fillId="5" borderId="0" xfId="0" applyNumberFormat="1" applyFont="1" applyFill="1"/>
    <xf numFmtId="2" fontId="46" fillId="36" borderId="65" xfId="0" applyNumberFormat="1" applyFont="1" applyFill="1" applyBorder="1" applyAlignment="1">
      <alignment horizontal="center" vertical="center"/>
    </xf>
    <xf numFmtId="2" fontId="46" fillId="36" borderId="74" xfId="0" applyNumberFormat="1" applyFont="1" applyFill="1" applyBorder="1" applyAlignment="1">
      <alignment horizontal="center" vertical="center"/>
    </xf>
    <xf numFmtId="9" fontId="46" fillId="36" borderId="65" xfId="0" applyNumberFormat="1" applyFont="1" applyFill="1" applyBorder="1" applyAlignment="1">
      <alignment horizontal="center" vertical="center"/>
    </xf>
    <xf numFmtId="165" fontId="46" fillId="36" borderId="87" xfId="0" applyNumberFormat="1" applyFont="1" applyFill="1" applyBorder="1" applyAlignment="1">
      <alignment horizontal="center" vertical="center"/>
    </xf>
    <xf numFmtId="9" fontId="46" fillId="0" borderId="0" xfId="0" applyNumberFormat="1" applyFont="1" applyAlignment="1">
      <alignment horizontal="left"/>
    </xf>
    <xf numFmtId="2" fontId="51" fillId="36" borderId="76" xfId="0" applyNumberFormat="1" applyFont="1" applyFill="1" applyBorder="1" applyAlignment="1">
      <alignment horizontal="center" vertical="center"/>
    </xf>
    <xf numFmtId="0" fontId="51" fillId="36" borderId="63" xfId="0" applyFont="1" applyFill="1" applyBorder="1" applyAlignment="1">
      <alignment horizontal="left" vertical="center"/>
    </xf>
    <xf numFmtId="0" fontId="51" fillId="36" borderId="76" xfId="0" applyFont="1" applyFill="1" applyBorder="1" applyAlignment="1">
      <alignment horizontal="center" vertical="center" wrapText="1"/>
    </xf>
    <xf numFmtId="0" fontId="51" fillId="36" borderId="65" xfId="0" applyFont="1" applyFill="1" applyBorder="1" applyAlignment="1">
      <alignment horizontal="center" vertical="center" wrapText="1"/>
    </xf>
    <xf numFmtId="2" fontId="46" fillId="36" borderId="76" xfId="0" applyNumberFormat="1" applyFont="1" applyFill="1" applyBorder="1" applyAlignment="1">
      <alignment horizontal="center" vertical="center"/>
    </xf>
    <xf numFmtId="0" fontId="53" fillId="0" borderId="0" xfId="34" applyFont="1" applyFill="1" applyBorder="1" applyAlignment="1">
      <alignment wrapText="1"/>
    </xf>
    <xf numFmtId="2" fontId="46" fillId="0" borderId="0" xfId="0" applyNumberFormat="1" applyFont="1"/>
    <xf numFmtId="2" fontId="46" fillId="36" borderId="67" xfId="0" applyNumberFormat="1" applyFont="1" applyFill="1" applyBorder="1" applyAlignment="1">
      <alignment horizontal="center" vertical="center"/>
    </xf>
    <xf numFmtId="2" fontId="46" fillId="36" borderId="71" xfId="0" applyNumberFormat="1" applyFont="1" applyFill="1" applyBorder="1" applyAlignment="1">
      <alignment horizontal="center" vertical="center"/>
    </xf>
    <xf numFmtId="9" fontId="46" fillId="0" borderId="0" xfId="0" applyNumberFormat="1" applyFont="1"/>
    <xf numFmtId="2" fontId="46" fillId="36" borderId="72" xfId="0" applyNumberFormat="1" applyFont="1" applyFill="1" applyBorder="1" applyAlignment="1">
      <alignment horizontal="center" vertical="center"/>
    </xf>
    <xf numFmtId="2" fontId="46" fillId="36" borderId="73" xfId="0" applyNumberFormat="1" applyFont="1" applyFill="1" applyBorder="1" applyAlignment="1">
      <alignment horizontal="center" vertical="center"/>
    </xf>
    <xf numFmtId="9" fontId="46" fillId="36" borderId="67" xfId="0" applyNumberFormat="1" applyFont="1" applyFill="1" applyBorder="1" applyAlignment="1">
      <alignment horizontal="center" vertical="center"/>
    </xf>
    <xf numFmtId="9" fontId="46" fillId="36" borderId="71" xfId="0" applyNumberFormat="1" applyFont="1" applyFill="1" applyBorder="1" applyAlignment="1">
      <alignment horizontal="center" vertical="center"/>
    </xf>
    <xf numFmtId="165" fontId="46" fillId="36" borderId="88" xfId="0" applyNumberFormat="1" applyFont="1" applyFill="1" applyBorder="1" applyAlignment="1">
      <alignment horizontal="center" vertical="center"/>
    </xf>
    <xf numFmtId="165" fontId="46" fillId="36" borderId="89" xfId="0" applyNumberFormat="1" applyFont="1" applyFill="1" applyBorder="1" applyAlignment="1">
      <alignment horizontal="center" vertical="center"/>
    </xf>
    <xf numFmtId="0" fontId="51" fillId="36" borderId="67" xfId="0" applyFont="1" applyFill="1" applyBorder="1" applyAlignment="1">
      <alignment horizontal="center" vertical="center" wrapText="1"/>
    </xf>
    <xf numFmtId="0" fontId="51" fillId="36" borderId="71" xfId="0" applyFont="1" applyFill="1" applyBorder="1" applyAlignment="1">
      <alignment horizontal="center" vertical="center" wrapText="1"/>
    </xf>
    <xf numFmtId="2" fontId="51" fillId="36" borderId="67" xfId="0" applyNumberFormat="1" applyFont="1" applyFill="1" applyBorder="1" applyAlignment="1">
      <alignment horizontal="center" vertical="center" wrapText="1"/>
    </xf>
    <xf numFmtId="2" fontId="51" fillId="36" borderId="65" xfId="0" applyNumberFormat="1" applyFont="1" applyFill="1" applyBorder="1" applyAlignment="1">
      <alignment horizontal="center" vertical="center" wrapText="1"/>
    </xf>
    <xf numFmtId="0" fontId="53" fillId="36" borderId="63" xfId="34" applyFont="1" applyFill="1" applyBorder="1" applyAlignment="1" applyProtection="1">
      <alignment horizontal="center" vertical="center" wrapText="1"/>
    </xf>
    <xf numFmtId="2" fontId="46" fillId="36" borderId="90" xfId="0" applyNumberFormat="1" applyFont="1" applyFill="1" applyBorder="1" applyAlignment="1">
      <alignment horizontal="center" vertical="center"/>
    </xf>
    <xf numFmtId="165" fontId="46" fillId="36" borderId="77" xfId="0" applyNumberFormat="1" applyFont="1" applyFill="1" applyBorder="1" applyAlignment="1">
      <alignment horizontal="center" vertical="center"/>
    </xf>
    <xf numFmtId="0" fontId="46" fillId="5" borderId="0" xfId="0" applyFont="1" applyFill="1" applyAlignment="1">
      <alignment vertical="top"/>
    </xf>
    <xf numFmtId="12" fontId="46" fillId="0" borderId="61" xfId="0" applyNumberFormat="1" applyFont="1" applyBorder="1" applyAlignment="1">
      <alignment vertical="center"/>
    </xf>
    <xf numFmtId="0" fontId="51" fillId="0" borderId="91" xfId="0" applyFont="1" applyBorder="1" applyAlignment="1">
      <alignment horizontal="center" vertical="center" wrapText="1"/>
    </xf>
    <xf numFmtId="0" fontId="51" fillId="36" borderId="92" xfId="0" applyFont="1" applyFill="1" applyBorder="1" applyAlignment="1">
      <alignment horizontal="center" vertical="center"/>
    </xf>
    <xf numFmtId="0" fontId="51" fillId="36" borderId="91" xfId="0" applyFont="1" applyFill="1" applyBorder="1" applyAlignment="1">
      <alignment horizontal="center" vertical="center"/>
    </xf>
    <xf numFmtId="0" fontId="51" fillId="36" borderId="75" xfId="0" applyFont="1" applyFill="1" applyBorder="1" applyAlignment="1">
      <alignment horizontal="center" vertical="center"/>
    </xf>
    <xf numFmtId="0" fontId="51" fillId="0" borderId="61" xfId="0" applyFont="1" applyBorder="1" applyAlignment="1">
      <alignment vertical="center"/>
    </xf>
    <xf numFmtId="0" fontId="51" fillId="36" borderId="91" xfId="0" applyFont="1" applyFill="1" applyBorder="1" applyAlignment="1">
      <alignment horizontal="center" vertical="center" wrapText="1"/>
    </xf>
    <xf numFmtId="0" fontId="46" fillId="36" borderId="92" xfId="0" applyFont="1" applyFill="1" applyBorder="1" applyAlignment="1">
      <alignment horizontal="center" vertical="center"/>
    </xf>
    <xf numFmtId="0" fontId="46" fillId="36" borderId="91" xfId="0" applyFont="1" applyFill="1" applyBorder="1" applyAlignment="1">
      <alignment horizontal="center" vertical="center"/>
    </xf>
    <xf numFmtId="0" fontId="46" fillId="36" borderId="92" xfId="0" applyFont="1" applyFill="1" applyBorder="1" applyAlignment="1">
      <alignment horizontal="center" vertical="center" wrapText="1"/>
    </xf>
    <xf numFmtId="0" fontId="46" fillId="36" borderId="91" xfId="0" applyFont="1" applyFill="1" applyBorder="1" applyAlignment="1">
      <alignment horizontal="center" vertical="center" wrapText="1"/>
    </xf>
    <xf numFmtId="0" fontId="46" fillId="0" borderId="63" xfId="0" applyFont="1" applyBorder="1" applyAlignment="1">
      <alignment vertical="center"/>
    </xf>
    <xf numFmtId="0" fontId="46" fillId="36" borderId="96" xfId="0" applyFont="1" applyFill="1" applyBorder="1" applyAlignment="1">
      <alignment horizontal="center" vertical="center" wrapText="1"/>
    </xf>
    <xf numFmtId="0" fontId="46" fillId="0" borderId="63" xfId="0" applyFont="1" applyBorder="1" applyAlignment="1">
      <alignment vertical="center" wrapText="1"/>
    </xf>
    <xf numFmtId="0" fontId="46" fillId="0" borderId="78" xfId="0" applyFont="1" applyBorder="1" applyAlignment="1">
      <alignment vertical="center" wrapText="1"/>
    </xf>
    <xf numFmtId="0" fontId="46" fillId="36" borderId="98" xfId="0" applyFont="1" applyFill="1" applyBorder="1" applyAlignment="1">
      <alignment horizontal="center" vertical="center" wrapText="1"/>
    </xf>
    <xf numFmtId="0" fontId="46" fillId="36" borderId="99" xfId="0" applyFont="1" applyFill="1" applyBorder="1" applyAlignment="1">
      <alignment horizontal="center" vertical="center"/>
    </xf>
    <xf numFmtId="2" fontId="46" fillId="36" borderId="101" xfId="0" applyNumberFormat="1" applyFont="1" applyFill="1" applyBorder="1" applyAlignment="1">
      <alignment horizontal="center" vertical="center"/>
    </xf>
    <xf numFmtId="9" fontId="46" fillId="36" borderId="76" xfId="0" applyNumberFormat="1" applyFont="1" applyFill="1" applyBorder="1" applyAlignment="1">
      <alignment horizontal="center" vertical="center"/>
    </xf>
    <xf numFmtId="165" fontId="46" fillId="36" borderId="102" xfId="0" applyNumberFormat="1" applyFont="1" applyFill="1" applyBorder="1" applyAlignment="1">
      <alignment horizontal="center" vertical="center"/>
    </xf>
    <xf numFmtId="0" fontId="51" fillId="36" borderId="86" xfId="0" applyFont="1" applyFill="1" applyBorder="1" applyAlignment="1">
      <alignment horizontal="center" vertical="center" wrapText="1"/>
    </xf>
    <xf numFmtId="0" fontId="46" fillId="0" borderId="0" xfId="0" applyFont="1" applyAlignment="1">
      <alignment horizontal="center" vertical="center"/>
    </xf>
    <xf numFmtId="0" fontId="46" fillId="36" borderId="103" xfId="0" applyFont="1" applyFill="1" applyBorder="1" applyAlignment="1">
      <alignment horizontal="center" vertical="center"/>
    </xf>
    <xf numFmtId="0" fontId="46" fillId="36" borderId="104" xfId="0" applyFont="1" applyFill="1" applyBorder="1" applyAlignment="1">
      <alignment horizontal="center" vertical="center"/>
    </xf>
    <xf numFmtId="0" fontId="46" fillId="0" borderId="0" xfId="0" applyFont="1" applyAlignment="1">
      <alignment horizontal="right"/>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vertical="center" wrapText="1"/>
    </xf>
    <xf numFmtId="0" fontId="54" fillId="0" borderId="0" xfId="0" applyFont="1"/>
    <xf numFmtId="0" fontId="46" fillId="0" borderId="0" xfId="0" applyFont="1" applyAlignment="1">
      <alignment vertical="top" wrapText="1"/>
    </xf>
    <xf numFmtId="3" fontId="46" fillId="36" borderId="77" xfId="0" applyNumberFormat="1" applyFont="1" applyFill="1" applyBorder="1" applyAlignment="1">
      <alignment horizontal="center"/>
    </xf>
    <xf numFmtId="3" fontId="46" fillId="36" borderId="5" xfId="0" applyNumberFormat="1" applyFont="1" applyFill="1" applyBorder="1" applyAlignment="1">
      <alignment horizontal="center"/>
    </xf>
    <xf numFmtId="1" fontId="46" fillId="36" borderId="65" xfId="0" applyNumberFormat="1" applyFont="1" applyFill="1" applyBorder="1" applyAlignment="1">
      <alignment horizontal="center" vertical="center"/>
    </xf>
    <xf numFmtId="1" fontId="46" fillId="36" borderId="67" xfId="0" applyNumberFormat="1" applyFont="1" applyFill="1" applyBorder="1" applyAlignment="1">
      <alignment horizontal="center" vertical="center"/>
    </xf>
    <xf numFmtId="1" fontId="46" fillId="36" borderId="71" xfId="0" applyNumberFormat="1" applyFont="1" applyFill="1" applyBorder="1" applyAlignment="1">
      <alignment horizontal="center" vertical="center"/>
    </xf>
    <xf numFmtId="1" fontId="46" fillId="36" borderId="63" xfId="0" applyNumberFormat="1" applyFont="1" applyFill="1" applyBorder="1" applyAlignment="1">
      <alignment horizontal="center" vertical="center"/>
    </xf>
    <xf numFmtId="1" fontId="46" fillId="36" borderId="76" xfId="0" applyNumberFormat="1" applyFont="1" applyFill="1" applyBorder="1" applyAlignment="1">
      <alignment horizontal="center" vertical="center"/>
    </xf>
    <xf numFmtId="0" fontId="55" fillId="0" borderId="0" xfId="0" applyFont="1"/>
    <xf numFmtId="0" fontId="46" fillId="0" borderId="62" xfId="0" applyFont="1" applyBorder="1" applyAlignment="1">
      <alignment horizontal="left" vertical="center"/>
    </xf>
    <xf numFmtId="0" fontId="51" fillId="36" borderId="77" xfId="0" applyFont="1" applyFill="1" applyBorder="1" applyAlignment="1">
      <alignment horizontal="center" vertical="center"/>
    </xf>
    <xf numFmtId="2" fontId="51" fillId="36" borderId="77" xfId="0" applyNumberFormat="1" applyFont="1" applyFill="1" applyBorder="1" applyAlignment="1">
      <alignment horizontal="center" vertical="center" wrapText="1"/>
    </xf>
    <xf numFmtId="0" fontId="46" fillId="0" borderId="107" xfId="0" applyFont="1" applyBorder="1" applyAlignment="1">
      <alignment horizontal="center" vertical="center"/>
    </xf>
    <xf numFmtId="166" fontId="46" fillId="0" borderId="72" xfId="0" applyNumberFormat="1" applyFont="1" applyBorder="1" applyAlignment="1">
      <alignment horizontal="center" wrapText="1"/>
    </xf>
    <xf numFmtId="167" fontId="46" fillId="0" borderId="67" xfId="0" applyNumberFormat="1" applyFont="1" applyBorder="1" applyAlignment="1">
      <alignment horizontal="center" vertical="center"/>
    </xf>
    <xf numFmtId="9" fontId="46" fillId="0" borderId="67" xfId="0" applyNumberFormat="1" applyFont="1" applyBorder="1" applyAlignment="1">
      <alignment horizontal="center" vertical="center"/>
    </xf>
    <xf numFmtId="9" fontId="46" fillId="6" borderId="67" xfId="0" applyNumberFormat="1" applyFont="1" applyFill="1" applyBorder="1" applyAlignment="1">
      <alignment horizontal="center" vertical="center"/>
    </xf>
    <xf numFmtId="165" fontId="46" fillId="0" borderId="72" xfId="0" applyNumberFormat="1" applyFont="1" applyBorder="1" applyAlignment="1">
      <alignment horizontal="center" vertical="center"/>
    </xf>
    <xf numFmtId="0" fontId="46" fillId="0" borderId="67" xfId="0" applyFont="1" applyBorder="1" applyAlignment="1">
      <alignment horizontal="center" vertical="center" wrapText="1"/>
    </xf>
    <xf numFmtId="2" fontId="51" fillId="0" borderId="75" xfId="0" applyNumberFormat="1" applyFont="1" applyBorder="1" applyAlignment="1">
      <alignment horizontal="center" vertical="center" wrapText="1"/>
    </xf>
    <xf numFmtId="2" fontId="46" fillId="0" borderId="75" xfId="0" applyNumberFormat="1" applyFont="1" applyBorder="1" applyAlignment="1">
      <alignment horizontal="center" vertical="center" wrapText="1"/>
    </xf>
    <xf numFmtId="168" fontId="46" fillId="0" borderId="71" xfId="0" applyNumberFormat="1" applyFont="1" applyBorder="1" applyAlignment="1">
      <alignment horizontal="center" vertical="center"/>
    </xf>
    <xf numFmtId="9" fontId="46" fillId="0" borderId="71" xfId="43" applyFont="1" applyBorder="1" applyAlignment="1">
      <alignment horizontal="center" vertical="center"/>
    </xf>
    <xf numFmtId="9" fontId="46" fillId="6" borderId="71" xfId="43" applyFont="1" applyFill="1" applyBorder="1" applyAlignment="1">
      <alignment horizontal="center" vertical="center"/>
    </xf>
    <xf numFmtId="2" fontId="51" fillId="0" borderId="113" xfId="0" applyNumberFormat="1" applyFont="1" applyBorder="1" applyAlignment="1">
      <alignment horizontal="center" vertical="center" wrapText="1"/>
    </xf>
    <xf numFmtId="2" fontId="46" fillId="0" borderId="113" xfId="0" applyNumberFormat="1" applyFont="1" applyBorder="1" applyAlignment="1">
      <alignment horizontal="center" vertical="center" wrapText="1"/>
    </xf>
    <xf numFmtId="0" fontId="37" fillId="36" borderId="61" xfId="34" applyFill="1" applyBorder="1" applyAlignment="1" applyProtection="1">
      <alignment horizontal="center" vertical="center" wrapText="1"/>
      <protection locked="0"/>
    </xf>
    <xf numFmtId="0" fontId="46" fillId="36" borderId="115" xfId="0" applyFont="1" applyFill="1" applyBorder="1" applyAlignment="1">
      <alignment horizontal="center" vertical="center" wrapText="1"/>
    </xf>
    <xf numFmtId="0" fontId="46" fillId="36" borderId="115" xfId="0" applyFont="1" applyFill="1" applyBorder="1" applyAlignment="1">
      <alignment horizontal="left" vertical="center" wrapText="1"/>
    </xf>
    <xf numFmtId="0" fontId="46" fillId="36" borderId="116" xfId="0" applyFont="1" applyFill="1" applyBorder="1" applyAlignment="1">
      <alignment horizontal="left" vertical="center" wrapText="1"/>
    </xf>
    <xf numFmtId="0" fontId="46" fillId="36" borderId="116" xfId="0" applyFont="1" applyFill="1" applyBorder="1" applyAlignment="1">
      <alignment horizontal="center" vertical="center" wrapText="1"/>
    </xf>
    <xf numFmtId="0" fontId="46" fillId="0" borderId="115" xfId="0" applyFont="1" applyBorder="1" applyAlignment="1">
      <alignment horizontal="left" vertical="center" wrapText="1"/>
    </xf>
    <xf numFmtId="0" fontId="46" fillId="0" borderId="116" xfId="0" applyFont="1" applyBorder="1" applyAlignment="1">
      <alignment horizontal="left" vertical="center" wrapText="1"/>
    </xf>
    <xf numFmtId="0" fontId="46" fillId="36" borderId="6" xfId="0" applyFont="1" applyFill="1" applyBorder="1" applyAlignment="1">
      <alignment horizontal="center" vertical="center" wrapText="1"/>
    </xf>
    <xf numFmtId="0" fontId="37" fillId="36" borderId="117" xfId="34" applyFill="1" applyBorder="1" applyAlignment="1" applyProtection="1">
      <alignment horizontal="center" wrapText="1"/>
      <protection locked="0"/>
    </xf>
    <xf numFmtId="0" fontId="46" fillId="36" borderId="90" xfId="0" applyFont="1" applyFill="1" applyBorder="1" applyAlignment="1">
      <alignment horizontal="left" vertical="center" wrapText="1"/>
    </xf>
    <xf numFmtId="0" fontId="46" fillId="0" borderId="118" xfId="0" applyFont="1" applyBorder="1" applyAlignment="1">
      <alignment horizontal="left" vertical="center" wrapText="1"/>
    </xf>
    <xf numFmtId="0" fontId="46" fillId="0" borderId="119" xfId="0" applyFont="1" applyBorder="1" applyAlignment="1">
      <alignment horizontal="left" vertical="center" wrapText="1"/>
    </xf>
    <xf numFmtId="0" fontId="46" fillId="36" borderId="90" xfId="0" applyFont="1" applyFill="1" applyBorder="1" applyAlignment="1">
      <alignment horizontal="center" wrapText="1"/>
    </xf>
    <xf numFmtId="0" fontId="46" fillId="36" borderId="115" xfId="0" applyFont="1" applyFill="1" applyBorder="1" applyAlignment="1">
      <alignment horizontal="center" vertical="center"/>
    </xf>
    <xf numFmtId="0" fontId="46" fillId="36" borderId="116" xfId="0" applyFont="1" applyFill="1" applyBorder="1" applyAlignment="1">
      <alignment horizontal="center" vertical="center"/>
    </xf>
    <xf numFmtId="0" fontId="37" fillId="36" borderId="5" xfId="34" applyFill="1" applyBorder="1" applyAlignment="1" applyProtection="1">
      <alignment horizontal="center" wrapText="1"/>
      <protection locked="0"/>
    </xf>
    <xf numFmtId="0" fontId="46" fillId="0" borderId="6" xfId="0" applyFont="1" applyBorder="1" applyAlignment="1">
      <alignment horizontal="left" vertical="center" wrapText="1"/>
    </xf>
    <xf numFmtId="0" fontId="37" fillId="36" borderId="65" xfId="34" applyFill="1" applyBorder="1" applyAlignment="1" applyProtection="1">
      <alignment horizontal="center" vertical="center" wrapText="1"/>
      <protection locked="0"/>
    </xf>
    <xf numFmtId="0" fontId="46" fillId="36" borderId="120" xfId="0" applyFont="1" applyFill="1" applyBorder="1" applyAlignment="1">
      <alignment horizontal="center" vertical="center"/>
    </xf>
    <xf numFmtId="0" fontId="46" fillId="36" borderId="121" xfId="0" applyFont="1" applyFill="1" applyBorder="1" applyAlignment="1">
      <alignment horizontal="center" vertical="center"/>
    </xf>
    <xf numFmtId="0" fontId="46" fillId="36" borderId="122" xfId="0" applyFont="1" applyFill="1" applyBorder="1" applyAlignment="1">
      <alignment horizontal="center" vertical="center"/>
    </xf>
    <xf numFmtId="0" fontId="46" fillId="36" borderId="123" xfId="0" applyFont="1" applyFill="1" applyBorder="1" applyAlignment="1">
      <alignment horizontal="center" vertical="center"/>
    </xf>
    <xf numFmtId="0" fontId="46" fillId="36" borderId="124" xfId="0" applyFont="1" applyFill="1" applyBorder="1" applyAlignment="1">
      <alignment horizontal="center" vertical="center"/>
    </xf>
    <xf numFmtId="0" fontId="46" fillId="36" borderId="125" xfId="0" applyFont="1" applyFill="1" applyBorder="1" applyAlignment="1">
      <alignment horizontal="center" vertical="center"/>
    </xf>
    <xf numFmtId="0" fontId="37" fillId="36" borderId="88" xfId="34" applyFill="1" applyBorder="1" applyAlignment="1" applyProtection="1">
      <alignment horizontal="center" vertical="center" wrapText="1"/>
      <protection locked="0"/>
    </xf>
    <xf numFmtId="0" fontId="37" fillId="36" borderId="89" xfId="34" applyFill="1" applyBorder="1" applyAlignment="1" applyProtection="1">
      <alignment horizontal="center" vertical="center" wrapText="1"/>
      <protection locked="0"/>
    </xf>
    <xf numFmtId="0" fontId="46" fillId="0" borderId="79" xfId="0" applyFont="1" applyBorder="1" applyAlignment="1">
      <alignment horizontal="left" vertical="center" wrapText="1"/>
    </xf>
    <xf numFmtId="0" fontId="37" fillId="36" borderId="67" xfId="34" applyFill="1" applyBorder="1" applyAlignment="1" applyProtection="1">
      <alignment horizontal="center" vertical="center" wrapText="1"/>
      <protection locked="0"/>
    </xf>
    <xf numFmtId="0" fontId="37" fillId="36" borderId="63" xfId="34" applyFill="1" applyBorder="1" applyAlignment="1" applyProtection="1">
      <alignment horizontal="center" vertical="center" wrapText="1"/>
    </xf>
    <xf numFmtId="0" fontId="37" fillId="36" borderId="126" xfId="34" applyFill="1" applyBorder="1" applyAlignment="1" applyProtection="1">
      <alignment horizontal="center" vertical="center" wrapText="1"/>
      <protection locked="0"/>
    </xf>
    <xf numFmtId="0" fontId="37" fillId="36" borderId="92" xfId="34" applyFill="1" applyBorder="1" applyAlignment="1" applyProtection="1">
      <alignment horizontal="center" vertical="center" wrapText="1"/>
      <protection locked="0"/>
    </xf>
    <xf numFmtId="0" fontId="37" fillId="36" borderId="75" xfId="34" applyFill="1" applyBorder="1" applyAlignment="1" applyProtection="1">
      <alignment horizontal="center" vertical="center" wrapText="1"/>
      <protection locked="0"/>
    </xf>
    <xf numFmtId="0" fontId="46" fillId="0" borderId="127" xfId="0" applyFont="1" applyBorder="1" applyAlignment="1">
      <alignment horizontal="center" vertical="center"/>
    </xf>
    <xf numFmtId="0" fontId="46" fillId="0" borderId="101" xfId="0" applyFont="1" applyBorder="1" applyAlignment="1">
      <alignment horizontal="center" vertical="center"/>
    </xf>
    <xf numFmtId="0" fontId="46" fillId="0" borderId="129" xfId="0" applyFont="1" applyBorder="1" applyAlignment="1">
      <alignment horizontal="center" vertical="center"/>
    </xf>
    <xf numFmtId="0" fontId="46" fillId="36" borderId="128" xfId="0" applyFont="1" applyFill="1" applyBorder="1" applyAlignment="1">
      <alignment horizontal="center" vertical="center" wrapText="1"/>
    </xf>
    <xf numFmtId="0" fontId="46" fillId="36" borderId="132" xfId="0" applyFont="1" applyFill="1" applyBorder="1" applyAlignment="1">
      <alignment horizontal="center" vertical="center"/>
    </xf>
    <xf numFmtId="0" fontId="46" fillId="36" borderId="100" xfId="0" applyFont="1" applyFill="1" applyBorder="1" applyAlignment="1">
      <alignment horizontal="center" vertical="center"/>
    </xf>
    <xf numFmtId="0" fontId="37" fillId="36" borderId="76" xfId="34" applyFill="1" applyBorder="1" applyAlignment="1" applyProtection="1">
      <alignment horizontal="center" vertical="center" wrapText="1"/>
      <protection locked="0"/>
    </xf>
    <xf numFmtId="0" fontId="56" fillId="36" borderId="70" xfId="0" applyFont="1" applyFill="1" applyBorder="1" applyAlignment="1">
      <alignment horizontal="center" vertical="center"/>
    </xf>
    <xf numFmtId="2" fontId="50" fillId="36" borderId="65" xfId="0" applyNumberFormat="1" applyFont="1" applyFill="1" applyBorder="1" applyAlignment="1">
      <alignment horizontal="center" vertical="center"/>
    </xf>
    <xf numFmtId="0" fontId="50" fillId="36" borderId="65" xfId="0" applyFont="1" applyFill="1" applyBorder="1" applyAlignment="1">
      <alignment horizontal="center" vertical="center"/>
    </xf>
    <xf numFmtId="0" fontId="50" fillId="36" borderId="65" xfId="0" applyFont="1" applyFill="1" applyBorder="1" applyAlignment="1">
      <alignment horizontal="center" vertical="center" wrapText="1"/>
    </xf>
    <xf numFmtId="165" fontId="50" fillId="36" borderId="65" xfId="0" applyNumberFormat="1" applyFont="1" applyFill="1" applyBorder="1" applyAlignment="1">
      <alignment horizontal="center" vertical="center"/>
    </xf>
    <xf numFmtId="0" fontId="56" fillId="36" borderId="113" xfId="0" applyFont="1" applyFill="1" applyBorder="1" applyAlignment="1">
      <alignment horizontal="center" vertical="center" wrapText="1"/>
    </xf>
    <xf numFmtId="0" fontId="56" fillId="36" borderId="76" xfId="0" applyFont="1" applyFill="1" applyBorder="1" applyAlignment="1">
      <alignment horizontal="center" vertical="center" wrapText="1"/>
    </xf>
    <xf numFmtId="0" fontId="56" fillId="36" borderId="95" xfId="0" applyFont="1" applyFill="1" applyBorder="1" applyAlignment="1">
      <alignment horizontal="center" vertical="center" wrapText="1"/>
    </xf>
    <xf numFmtId="2" fontId="50" fillId="36" borderId="113" xfId="0" applyNumberFormat="1" applyFont="1" applyFill="1" applyBorder="1" applyAlignment="1">
      <alignment horizontal="center" vertical="center"/>
    </xf>
    <xf numFmtId="2" fontId="50" fillId="36" borderId="76" xfId="0" applyNumberFormat="1" applyFont="1" applyFill="1" applyBorder="1" applyAlignment="1">
      <alignment horizontal="center" vertical="center"/>
    </xf>
    <xf numFmtId="2" fontId="50" fillId="36" borderId="95" xfId="0" applyNumberFormat="1" applyFont="1" applyFill="1" applyBorder="1" applyAlignment="1">
      <alignment horizontal="center" vertical="center"/>
    </xf>
    <xf numFmtId="0" fontId="50" fillId="36" borderId="113" xfId="0" applyFont="1" applyFill="1" applyBorder="1" applyAlignment="1">
      <alignment horizontal="center" vertical="center"/>
    </xf>
    <xf numFmtId="0" fontId="50" fillId="36" borderId="76" xfId="0" applyFont="1" applyFill="1" applyBorder="1" applyAlignment="1">
      <alignment horizontal="center" vertical="center"/>
    </xf>
    <xf numFmtId="0" fontId="50" fillId="36" borderId="95" xfId="0" applyFont="1" applyFill="1" applyBorder="1" applyAlignment="1">
      <alignment horizontal="center" vertical="center"/>
    </xf>
    <xf numFmtId="0" fontId="50" fillId="36" borderId="113" xfId="0" applyFont="1" applyFill="1" applyBorder="1" applyAlignment="1">
      <alignment horizontal="center" vertical="center" wrapText="1"/>
    </xf>
    <xf numFmtId="0" fontId="50" fillId="36" borderId="76" xfId="0" applyFont="1" applyFill="1" applyBorder="1" applyAlignment="1">
      <alignment horizontal="center" vertical="center" wrapText="1"/>
    </xf>
    <xf numFmtId="0" fontId="50" fillId="36" borderId="95" xfId="0" applyFont="1" applyFill="1" applyBorder="1" applyAlignment="1">
      <alignment horizontal="center" vertical="center" wrapText="1"/>
    </xf>
    <xf numFmtId="0" fontId="50" fillId="36" borderId="127" xfId="0" applyFont="1" applyFill="1" applyBorder="1" applyAlignment="1">
      <alignment horizontal="center" vertical="center" wrapText="1"/>
    </xf>
    <xf numFmtId="0" fontId="50" fillId="36" borderId="101" xfId="0" applyFont="1" applyFill="1" applyBorder="1" applyAlignment="1">
      <alignment horizontal="center" vertical="center"/>
    </xf>
    <xf numFmtId="0" fontId="50" fillId="36" borderId="97" xfId="0" applyFont="1" applyFill="1" applyBorder="1" applyAlignment="1">
      <alignment horizontal="center" vertical="center"/>
    </xf>
    <xf numFmtId="0" fontId="50" fillId="36" borderId="135" xfId="0" applyFont="1" applyFill="1" applyBorder="1" applyAlignment="1">
      <alignment horizontal="center" vertical="center" wrapText="1"/>
    </xf>
    <xf numFmtId="0" fontId="50" fillId="36" borderId="136" xfId="0" applyFont="1" applyFill="1" applyBorder="1" applyAlignment="1">
      <alignment horizontal="center" vertical="center"/>
    </xf>
    <xf numFmtId="0" fontId="50" fillId="0" borderId="0" xfId="0" applyFont="1"/>
    <xf numFmtId="0" fontId="46" fillId="36" borderId="137" xfId="0" applyFont="1" applyFill="1" applyBorder="1" applyAlignment="1">
      <alignment horizontal="center" vertical="center"/>
    </xf>
    <xf numFmtId="0" fontId="46" fillId="0" borderId="0" xfId="0" applyFont="1" applyAlignment="1">
      <alignment horizontal="left" vertical="top" wrapText="1"/>
    </xf>
    <xf numFmtId="0" fontId="46" fillId="0" borderId="0" xfId="0" applyFont="1" applyAlignment="1">
      <alignment horizontal="left" wrapText="1"/>
    </xf>
    <xf numFmtId="0" fontId="46" fillId="0" borderId="0" xfId="0" applyFont="1" applyAlignment="1">
      <alignment horizontal="left"/>
    </xf>
    <xf numFmtId="0" fontId="48" fillId="0" borderId="0" xfId="0" applyFont="1" applyAlignment="1">
      <alignment horizontal="left"/>
    </xf>
    <xf numFmtId="0" fontId="47" fillId="0" borderId="0" xfId="0" applyFont="1" applyAlignment="1">
      <alignment horizontal="left"/>
    </xf>
    <xf numFmtId="0" fontId="46" fillId="0" borderId="0" xfId="0" applyFont="1" applyAlignment="1">
      <alignment horizontal="left" vertical="top"/>
    </xf>
    <xf numFmtId="0" fontId="46" fillId="0" borderId="71" xfId="0" applyFont="1" applyBorder="1" applyAlignment="1">
      <alignment horizontal="center" vertical="center"/>
    </xf>
    <xf numFmtId="0" fontId="46" fillId="0" borderId="71" xfId="0" applyFont="1" applyBorder="1" applyAlignment="1">
      <alignment horizontal="center" vertical="center" wrapText="1"/>
    </xf>
    <xf numFmtId="0" fontId="51" fillId="0" borderId="69" xfId="0" applyFont="1" applyBorder="1" applyAlignment="1">
      <alignment horizontal="center" vertical="center" wrapText="1"/>
    </xf>
    <xf numFmtId="0" fontId="50" fillId="36" borderId="105" xfId="0" applyFont="1" applyFill="1" applyBorder="1" applyAlignment="1">
      <alignment horizontal="center" vertical="center"/>
    </xf>
    <xf numFmtId="0" fontId="50" fillId="36" borderId="105" xfId="0" applyFont="1" applyFill="1" applyBorder="1" applyAlignment="1">
      <alignment horizontal="center" vertical="center" wrapText="1"/>
    </xf>
    <xf numFmtId="2" fontId="50" fillId="36" borderId="105" xfId="0" applyNumberFormat="1" applyFont="1" applyFill="1" applyBorder="1" applyAlignment="1">
      <alignment horizontal="center" vertical="center"/>
    </xf>
    <xf numFmtId="0" fontId="46" fillId="0" borderId="76" xfId="0" applyFont="1" applyBorder="1" applyAlignment="1">
      <alignment horizontal="center" vertical="center"/>
    </xf>
    <xf numFmtId="0" fontId="55" fillId="0" borderId="0" xfId="0" applyFont="1" applyAlignment="1">
      <alignment horizontal="left" wrapText="1"/>
    </xf>
    <xf numFmtId="0" fontId="55" fillId="0" borderId="0" xfId="0" applyFont="1" applyAlignment="1">
      <alignment horizontal="left"/>
    </xf>
    <xf numFmtId="0" fontId="46" fillId="0" borderId="76" xfId="0" applyFont="1" applyBorder="1" applyAlignment="1">
      <alignment horizontal="center" vertical="center" wrapText="1"/>
    </xf>
    <xf numFmtId="0" fontId="51" fillId="0" borderId="76" xfId="0" applyFont="1" applyBorder="1" applyAlignment="1">
      <alignment horizontal="center" vertical="center" wrapText="1"/>
    </xf>
    <xf numFmtId="0" fontId="46" fillId="36" borderId="61" xfId="0" applyFont="1" applyFill="1" applyBorder="1" applyAlignment="1">
      <alignment horizontal="center" vertical="center" wrapText="1"/>
    </xf>
    <xf numFmtId="0" fontId="46" fillId="0" borderId="2" xfId="0" applyFont="1" applyBorder="1" applyAlignment="1">
      <alignment horizontal="center" wrapText="1"/>
    </xf>
    <xf numFmtId="2" fontId="51" fillId="0" borderId="76" xfId="0" applyNumberFormat="1" applyFont="1" applyBorder="1" applyAlignment="1">
      <alignment horizontal="center" vertical="center" wrapText="1"/>
    </xf>
    <xf numFmtId="0" fontId="46" fillId="36" borderId="86" xfId="0" applyFont="1" applyFill="1" applyBorder="1" applyAlignment="1">
      <alignment horizontal="center" vertical="center"/>
    </xf>
    <xf numFmtId="0" fontId="16" fillId="0" borderId="0" xfId="0" applyFont="1" applyAlignment="1">
      <alignment vertical="center" wrapText="1"/>
    </xf>
    <xf numFmtId="0" fontId="3" fillId="0" borderId="61" xfId="0" applyFont="1" applyBorder="1" applyAlignment="1">
      <alignment horizontal="left" vertical="center" wrapText="1"/>
    </xf>
    <xf numFmtId="12" fontId="3" fillId="4" borderId="61" xfId="0" applyNumberFormat="1" applyFont="1" applyFill="1" applyBorder="1" applyAlignment="1">
      <alignment horizontal="left" vertical="center" wrapText="1"/>
    </xf>
    <xf numFmtId="12" fontId="3" fillId="0" borderId="61" xfId="0" applyNumberFormat="1" applyFont="1" applyBorder="1" applyAlignment="1">
      <alignment horizontal="left" vertical="center" wrapText="1"/>
    </xf>
    <xf numFmtId="0" fontId="3" fillId="0" borderId="61" xfId="0" applyFont="1" applyBorder="1" applyAlignment="1">
      <alignment horizontal="left" vertical="center"/>
    </xf>
    <xf numFmtId="0" fontId="46" fillId="37" borderId="60" xfId="0" applyFont="1" applyFill="1" applyBorder="1" applyAlignment="1">
      <alignment horizontal="left" vertical="center"/>
    </xf>
    <xf numFmtId="0" fontId="46" fillId="37" borderId="61" xfId="0" applyFont="1" applyFill="1" applyBorder="1" applyAlignment="1">
      <alignment horizontal="left" vertical="center"/>
    </xf>
    <xf numFmtId="0" fontId="51" fillId="37" borderId="61" xfId="0" applyFont="1" applyFill="1" applyBorder="1" applyAlignment="1">
      <alignment horizontal="left" vertical="center" wrapText="1"/>
    </xf>
    <xf numFmtId="0" fontId="46" fillId="37" borderId="61" xfId="0" applyFont="1" applyFill="1" applyBorder="1" applyAlignment="1">
      <alignment horizontal="left" vertical="center" wrapText="1"/>
    </xf>
    <xf numFmtId="0" fontId="46" fillId="37" borderId="64" xfId="0" applyFont="1" applyFill="1" applyBorder="1" applyAlignment="1">
      <alignment wrapText="1"/>
    </xf>
    <xf numFmtId="12" fontId="3" fillId="37" borderId="61" xfId="0" applyNumberFormat="1" applyFont="1" applyFill="1" applyBorder="1" applyAlignment="1">
      <alignment horizontal="left" vertical="center" wrapText="1"/>
    </xf>
    <xf numFmtId="12" fontId="46" fillId="37" borderId="61" xfId="0" applyNumberFormat="1" applyFont="1" applyFill="1" applyBorder="1" applyAlignment="1">
      <alignment horizontal="left" vertical="center"/>
    </xf>
    <xf numFmtId="0" fontId="51" fillId="37" borderId="61" xfId="0" applyFont="1" applyFill="1" applyBorder="1" applyAlignment="1">
      <alignment horizontal="left" vertical="center"/>
    </xf>
    <xf numFmtId="0" fontId="3" fillId="37" borderId="61" xfId="0" applyFont="1" applyFill="1" applyBorder="1" applyAlignment="1">
      <alignment horizontal="left" vertical="center"/>
    </xf>
    <xf numFmtId="0" fontId="50" fillId="0" borderId="71" xfId="0" applyFont="1" applyBorder="1" applyAlignment="1">
      <alignment horizontal="center" vertical="center"/>
    </xf>
    <xf numFmtId="0" fontId="3" fillId="36" borderId="63" xfId="0" applyFont="1" applyFill="1" applyBorder="1" applyAlignment="1">
      <alignment horizontal="left" vertical="center"/>
    </xf>
    <xf numFmtId="0" fontId="46" fillId="37" borderId="62" xfId="0" applyFont="1" applyFill="1" applyBorder="1" applyAlignment="1">
      <alignment horizontal="left" vertical="center"/>
    </xf>
    <xf numFmtId="0" fontId="46" fillId="37" borderId="63" xfId="0" applyFont="1" applyFill="1" applyBorder="1" applyAlignment="1">
      <alignment horizontal="left" vertical="center"/>
    </xf>
    <xf numFmtId="0" fontId="46" fillId="37" borderId="115" xfId="0" applyFont="1" applyFill="1" applyBorder="1" applyAlignment="1">
      <alignment horizontal="left" vertical="center" wrapText="1"/>
    </xf>
    <xf numFmtId="0" fontId="46" fillId="37" borderId="116" xfId="0" applyFont="1" applyFill="1" applyBorder="1" applyAlignment="1">
      <alignment horizontal="left" vertical="center" wrapText="1"/>
    </xf>
    <xf numFmtId="0" fontId="46" fillId="0" borderId="72" xfId="0" applyFont="1" applyBorder="1" applyAlignment="1">
      <alignment horizontal="center" vertical="center" wrapText="1"/>
    </xf>
    <xf numFmtId="12" fontId="3" fillId="37" borderId="61" xfId="0" applyNumberFormat="1" applyFont="1" applyFill="1" applyBorder="1" applyAlignment="1">
      <alignment horizontal="left" vertical="center"/>
    </xf>
    <xf numFmtId="12" fontId="3" fillId="0" borderId="61" xfId="0" applyNumberFormat="1" applyFont="1" applyBorder="1" applyAlignment="1">
      <alignment horizontal="left" vertical="center"/>
    </xf>
    <xf numFmtId="0" fontId="46" fillId="37" borderId="63" xfId="0" applyFont="1" applyFill="1" applyBorder="1" applyAlignment="1">
      <alignment horizontal="left" vertical="center" wrapText="1"/>
    </xf>
    <xf numFmtId="0" fontId="46" fillId="37" borderId="6" xfId="0" applyFont="1" applyFill="1" applyBorder="1" applyAlignment="1">
      <alignment horizontal="left" vertical="center" wrapText="1"/>
    </xf>
    <xf numFmtId="0" fontId="3" fillId="36" borderId="67" xfId="0" applyFont="1" applyFill="1" applyBorder="1" applyAlignment="1">
      <alignment horizontal="center" vertical="center" wrapText="1"/>
    </xf>
    <xf numFmtId="0" fontId="46" fillId="37" borderId="79" xfId="0" applyFont="1" applyFill="1" applyBorder="1" applyAlignment="1">
      <alignment horizontal="left" vertical="center" wrapText="1"/>
    </xf>
    <xf numFmtId="0" fontId="46" fillId="37" borderId="64" xfId="0" applyFont="1" applyFill="1" applyBorder="1" applyAlignment="1">
      <alignment horizontal="left" vertical="center" wrapText="1"/>
    </xf>
    <xf numFmtId="0" fontId="3" fillId="0" borderId="61" xfId="0" applyFont="1" applyBorder="1" applyAlignment="1">
      <alignment vertical="center"/>
    </xf>
    <xf numFmtId="0" fontId="46" fillId="37" borderId="60" xfId="0" applyFont="1" applyFill="1" applyBorder="1" applyAlignment="1">
      <alignment vertical="center"/>
    </xf>
    <xf numFmtId="0" fontId="46" fillId="37" borderId="61" xfId="0" applyFont="1" applyFill="1" applyBorder="1" applyAlignment="1">
      <alignment vertical="center"/>
    </xf>
    <xf numFmtId="0" fontId="46" fillId="37" borderId="64" xfId="0" applyFont="1" applyFill="1" applyBorder="1" applyAlignment="1">
      <alignment vertical="center" wrapText="1"/>
    </xf>
    <xf numFmtId="12" fontId="46" fillId="37" borderId="61" xfId="0" applyNumberFormat="1" applyFont="1" applyFill="1" applyBorder="1" applyAlignment="1">
      <alignment vertical="center"/>
    </xf>
    <xf numFmtId="0" fontId="51" fillId="37" borderId="61" xfId="0" applyFont="1" applyFill="1" applyBorder="1" applyAlignment="1">
      <alignment vertical="center"/>
    </xf>
    <xf numFmtId="0" fontId="3" fillId="37" borderId="61" xfId="0" applyFont="1" applyFill="1" applyBorder="1" applyAlignment="1">
      <alignment vertical="center"/>
    </xf>
    <xf numFmtId="0" fontId="46" fillId="37" borderId="63" xfId="0" applyFont="1" applyFill="1" applyBorder="1" applyAlignment="1">
      <alignment vertical="center"/>
    </xf>
    <xf numFmtId="0" fontId="46" fillId="37" borderId="63" xfId="0" applyFont="1" applyFill="1" applyBorder="1" applyAlignment="1">
      <alignment vertical="center" wrapText="1"/>
    </xf>
    <xf numFmtId="0" fontId="46" fillId="37" borderId="78" xfId="0" applyFont="1" applyFill="1" applyBorder="1" applyAlignment="1">
      <alignment vertical="center" wrapText="1"/>
    </xf>
    <xf numFmtId="0" fontId="21" fillId="0" borderId="71" xfId="0" applyFont="1" applyBorder="1" applyAlignment="1">
      <alignment horizontal="center" vertical="center" wrapText="1"/>
    </xf>
    <xf numFmtId="0" fontId="3" fillId="37" borderId="61" xfId="0" applyFont="1" applyFill="1" applyBorder="1" applyAlignment="1">
      <alignment horizontal="left" vertical="center" wrapText="1"/>
    </xf>
    <xf numFmtId="0" fontId="46" fillId="37" borderId="78" xfId="0" applyFont="1" applyFill="1" applyBorder="1" applyAlignment="1">
      <alignment horizontal="left" vertical="center" wrapText="1"/>
    </xf>
    <xf numFmtId="0" fontId="46" fillId="0" borderId="9" xfId="0" applyFont="1" applyBorder="1"/>
    <xf numFmtId="0" fontId="46" fillId="0" borderId="0" xfId="0" applyFont="1" applyAlignment="1">
      <alignment vertical="center"/>
    </xf>
    <xf numFmtId="0" fontId="46" fillId="5" borderId="0" xfId="0" applyFont="1" applyFill="1" applyAlignment="1">
      <alignment vertical="center"/>
    </xf>
    <xf numFmtId="0" fontId="46" fillId="37" borderId="90" xfId="0" applyFont="1" applyFill="1" applyBorder="1" applyAlignment="1">
      <alignment vertical="center" wrapText="1"/>
    </xf>
    <xf numFmtId="0" fontId="46" fillId="37" borderId="8" xfId="0" applyFont="1" applyFill="1" applyBorder="1" applyAlignment="1">
      <alignment vertical="center" wrapText="1"/>
    </xf>
    <xf numFmtId="0" fontId="42" fillId="0" borderId="0" xfId="40"/>
    <xf numFmtId="0" fontId="47" fillId="0" borderId="0" xfId="40" applyFont="1" applyAlignment="1">
      <alignment horizontal="left"/>
    </xf>
    <xf numFmtId="0" fontId="47" fillId="0" borderId="0" xfId="40" applyFont="1"/>
    <xf numFmtId="0" fontId="58" fillId="0" borderId="0" xfId="40" applyFont="1"/>
    <xf numFmtId="0" fontId="57" fillId="0" borderId="0" xfId="40" applyFont="1"/>
    <xf numFmtId="0" fontId="46" fillId="0" borderId="11" xfId="0" applyFont="1" applyBorder="1" applyAlignment="1">
      <alignment horizontal="left" vertical="center"/>
    </xf>
    <xf numFmtId="0" fontId="46" fillId="0" borderId="12" xfId="0" applyFont="1" applyBorder="1" applyAlignment="1">
      <alignment horizontal="left" vertical="center"/>
    </xf>
    <xf numFmtId="0" fontId="51" fillId="0" borderId="12" xfId="0" applyFont="1" applyBorder="1" applyAlignment="1">
      <alignment horizontal="left" vertical="center" wrapText="1"/>
    </xf>
    <xf numFmtId="0" fontId="46" fillId="0" borderId="12" xfId="0" applyFont="1" applyBorder="1" applyAlignment="1">
      <alignment horizontal="left" vertical="center" wrapText="1"/>
    </xf>
    <xf numFmtId="0" fontId="46" fillId="0" borderId="12" xfId="0" applyFont="1" applyBorder="1" applyAlignment="1">
      <alignment wrapText="1"/>
    </xf>
    <xf numFmtId="12" fontId="46" fillId="0" borderId="12" xfId="0" applyNumberFormat="1" applyFont="1" applyBorder="1" applyAlignment="1">
      <alignment horizontal="left" vertical="center"/>
    </xf>
    <xf numFmtId="12" fontId="3" fillId="0" borderId="12" xfId="0" applyNumberFormat="1" applyFont="1" applyBorder="1" applyAlignment="1">
      <alignment horizontal="left" vertical="center" wrapText="1"/>
    </xf>
    <xf numFmtId="0" fontId="51" fillId="0" borderId="12" xfId="0" applyFont="1" applyBorder="1" applyAlignment="1">
      <alignment horizontal="left" vertical="center"/>
    </xf>
    <xf numFmtId="0" fontId="3" fillId="0" borderId="12" xfId="0" applyFont="1" applyBorder="1" applyAlignment="1">
      <alignment horizontal="left" vertical="center"/>
    </xf>
    <xf numFmtId="0" fontId="46" fillId="0" borderId="14" xfId="0" applyFont="1" applyBorder="1" applyAlignment="1">
      <alignment horizontal="left" vertical="center" wrapText="1"/>
    </xf>
    <xf numFmtId="0" fontId="46" fillId="0" borderId="86" xfId="0" applyFont="1" applyBorder="1" applyAlignment="1">
      <alignment horizontal="center" vertical="center" wrapText="1"/>
    </xf>
    <xf numFmtId="0" fontId="51" fillId="0" borderId="86" xfId="0" applyFont="1" applyBorder="1" applyAlignment="1">
      <alignment horizontal="center" vertical="center"/>
    </xf>
    <xf numFmtId="0" fontId="51" fillId="0" borderId="68" xfId="0" applyFont="1" applyBorder="1" applyAlignment="1">
      <alignment horizontal="center" vertical="center"/>
    </xf>
    <xf numFmtId="0" fontId="46" fillId="0" borderId="67" xfId="0" applyFont="1" applyBorder="1" applyAlignment="1">
      <alignment horizontal="center" vertical="center"/>
    </xf>
    <xf numFmtId="0" fontId="46" fillId="0" borderId="138" xfId="0" applyFont="1" applyBorder="1" applyAlignment="1">
      <alignment horizontal="center" vertical="center" wrapText="1"/>
    </xf>
    <xf numFmtId="0" fontId="46" fillId="0" borderId="134" xfId="0" applyFont="1" applyBorder="1" applyAlignment="1">
      <alignment horizontal="center" vertical="center" wrapText="1"/>
    </xf>
    <xf numFmtId="0" fontId="51" fillId="0" borderId="138" xfId="0" applyFont="1" applyBorder="1" applyAlignment="1">
      <alignment horizontal="center" vertical="center"/>
    </xf>
    <xf numFmtId="0" fontId="46" fillId="36" borderId="15" xfId="0" applyFont="1" applyFill="1" applyBorder="1" applyAlignment="1">
      <alignment horizontal="center" vertical="center"/>
    </xf>
    <xf numFmtId="0" fontId="46" fillId="0" borderId="68" xfId="0" applyFont="1" applyBorder="1" applyAlignment="1">
      <alignment horizontal="center" vertical="center" wrapText="1"/>
    </xf>
    <xf numFmtId="0" fontId="46" fillId="38" borderId="71" xfId="0" applyFont="1" applyFill="1" applyBorder="1" applyAlignment="1">
      <alignment horizontal="center" vertical="center"/>
    </xf>
    <xf numFmtId="0" fontId="46" fillId="38" borderId="71" xfId="0" applyFont="1" applyFill="1" applyBorder="1" applyAlignment="1">
      <alignment horizontal="center" vertical="center" wrapText="1"/>
    </xf>
    <xf numFmtId="0" fontId="46" fillId="38" borderId="121" xfId="0" applyFont="1" applyFill="1" applyBorder="1" applyAlignment="1">
      <alignment horizontal="center" vertical="center"/>
    </xf>
    <xf numFmtId="0" fontId="46" fillId="38" borderId="124" xfId="0" applyFont="1" applyFill="1" applyBorder="1" applyAlignment="1">
      <alignment horizontal="center" vertical="center"/>
    </xf>
    <xf numFmtId="0" fontId="51" fillId="0" borderId="67" xfId="0" applyFont="1" applyBorder="1" applyAlignment="1">
      <alignment horizontal="center" vertical="center"/>
    </xf>
    <xf numFmtId="0" fontId="46" fillId="0" borderId="16" xfId="0" applyFont="1" applyBorder="1" applyAlignment="1">
      <alignment horizontal="center" vertical="center" wrapText="1"/>
    </xf>
    <xf numFmtId="165" fontId="3" fillId="0" borderId="72" xfId="0" applyNumberFormat="1" applyFont="1" applyBorder="1" applyAlignment="1">
      <alignment horizontal="center" vertical="center"/>
    </xf>
    <xf numFmtId="165" fontId="3" fillId="0" borderId="134" xfId="0" applyNumberFormat="1" applyFont="1" applyBorder="1" applyAlignment="1">
      <alignment horizontal="center" vertical="center"/>
    </xf>
    <xf numFmtId="9" fontId="46" fillId="39" borderId="139" xfId="0" applyNumberFormat="1" applyFont="1" applyFill="1" applyBorder="1" applyAlignment="1">
      <alignment horizontal="center" vertical="center"/>
    </xf>
    <xf numFmtId="9" fontId="46" fillId="39" borderId="140" xfId="0" applyNumberFormat="1" applyFont="1" applyFill="1" applyBorder="1" applyAlignment="1">
      <alignment horizontal="center" vertical="center"/>
    </xf>
    <xf numFmtId="9" fontId="46" fillId="0" borderId="140" xfId="0" applyNumberFormat="1" applyFont="1" applyBorder="1" applyAlignment="1">
      <alignment horizontal="center" vertical="center"/>
    </xf>
    <xf numFmtId="165" fontId="3" fillId="0" borderId="141" xfId="0" applyNumberFormat="1" applyFont="1" applyBorder="1" applyAlignment="1">
      <alignment horizontal="center" vertical="center" wrapText="1"/>
    </xf>
    <xf numFmtId="165" fontId="46" fillId="0" borderId="72" xfId="0" applyNumberFormat="1" applyFont="1" applyBorder="1" applyAlignment="1">
      <alignment horizontal="center" wrapText="1"/>
    </xf>
    <xf numFmtId="165" fontId="46" fillId="0" borderId="134" xfId="0" applyNumberFormat="1" applyFont="1" applyBorder="1" applyAlignment="1">
      <alignment horizontal="center" wrapText="1"/>
    </xf>
    <xf numFmtId="165" fontId="3" fillId="0" borderId="142" xfId="0" applyNumberFormat="1" applyFont="1" applyBorder="1" applyAlignment="1">
      <alignment horizontal="center" vertical="center" wrapText="1"/>
    </xf>
    <xf numFmtId="0" fontId="46" fillId="36" borderId="18" xfId="0" applyFont="1" applyFill="1" applyBorder="1" applyAlignment="1">
      <alignment horizontal="center" vertical="center" wrapText="1"/>
    </xf>
    <xf numFmtId="0" fontId="46" fillId="36" borderId="109" xfId="0" applyFont="1" applyFill="1" applyBorder="1" applyAlignment="1">
      <alignment horizontal="center" vertical="center" wrapText="1"/>
    </xf>
    <xf numFmtId="2" fontId="46" fillId="0" borderId="86" xfId="0" applyNumberFormat="1" applyFont="1" applyBorder="1" applyAlignment="1">
      <alignment horizontal="center" vertical="center" wrapText="1"/>
    </xf>
    <xf numFmtId="0" fontId="50" fillId="36" borderId="101" xfId="0" applyFont="1" applyFill="1" applyBorder="1" applyAlignment="1">
      <alignment horizontal="center" vertical="center" wrapText="1"/>
    </xf>
    <xf numFmtId="0" fontId="50" fillId="36" borderId="97" xfId="0" applyFont="1" applyFill="1" applyBorder="1" applyAlignment="1">
      <alignment horizontal="center" vertical="center" wrapText="1"/>
    </xf>
    <xf numFmtId="0" fontId="46" fillId="36" borderId="5" xfId="0" applyFont="1" applyFill="1" applyBorder="1" applyAlignment="1">
      <alignment horizontal="center" vertical="center" wrapText="1"/>
    </xf>
    <xf numFmtId="0" fontId="46" fillId="38" borderId="105" xfId="0" applyFont="1" applyFill="1" applyBorder="1" applyAlignment="1">
      <alignment horizontal="center" vertical="center" wrapText="1"/>
    </xf>
    <xf numFmtId="0" fontId="46" fillId="36" borderId="88" xfId="0" applyFont="1" applyFill="1" applyBorder="1" applyAlignment="1">
      <alignment horizontal="center" vertical="center"/>
    </xf>
    <xf numFmtId="0" fontId="46" fillId="36" borderId="89" xfId="0" applyFont="1" applyFill="1" applyBorder="1" applyAlignment="1">
      <alignment horizontal="center" vertical="center" wrapText="1"/>
    </xf>
    <xf numFmtId="0" fontId="46" fillId="0" borderId="144" xfId="0" applyFont="1" applyBorder="1" applyAlignment="1">
      <alignment horizontal="center" vertical="center" wrapText="1"/>
    </xf>
    <xf numFmtId="0" fontId="46" fillId="0" borderId="64" xfId="0" applyFont="1" applyBorder="1" applyAlignment="1">
      <alignment horizontal="left" vertical="center"/>
    </xf>
    <xf numFmtId="0" fontId="46" fillId="37" borderId="64" xfId="0" applyFont="1" applyFill="1" applyBorder="1" applyAlignment="1">
      <alignment horizontal="left" vertical="center"/>
    </xf>
    <xf numFmtId="0" fontId="46" fillId="36" borderId="145" xfId="0" applyFont="1" applyFill="1" applyBorder="1" applyAlignment="1">
      <alignment horizontal="center" vertical="center" wrapText="1"/>
    </xf>
    <xf numFmtId="0" fontId="46" fillId="37" borderId="90" xfId="0" applyFont="1" applyFill="1" applyBorder="1" applyAlignment="1">
      <alignment vertical="center"/>
    </xf>
    <xf numFmtId="0" fontId="3" fillId="0" borderId="64" xfId="0" applyFont="1" applyBorder="1" applyAlignment="1">
      <alignment wrapText="1"/>
    </xf>
    <xf numFmtId="0" fontId="3" fillId="37" borderId="64" xfId="0" applyFont="1" applyFill="1" applyBorder="1" applyAlignment="1">
      <alignment wrapText="1"/>
    </xf>
    <xf numFmtId="0" fontId="16" fillId="0" borderId="0" xfId="0" applyFont="1" applyAlignment="1">
      <alignment vertical="center"/>
    </xf>
    <xf numFmtId="0" fontId="3" fillId="36" borderId="61" xfId="0" applyFont="1" applyFill="1" applyBorder="1" applyAlignment="1">
      <alignment horizontal="left" vertical="center" wrapText="1"/>
    </xf>
    <xf numFmtId="2" fontId="59" fillId="0" borderId="146" xfId="0" applyNumberFormat="1" applyFont="1" applyBorder="1" applyAlignment="1">
      <alignment horizontal="center" vertical="center" wrapText="1"/>
    </xf>
    <xf numFmtId="0" fontId="3" fillId="0" borderId="61" xfId="0" applyFont="1" applyBorder="1" applyAlignment="1">
      <alignment vertical="center" wrapText="1"/>
    </xf>
    <xf numFmtId="0" fontId="3" fillId="37" borderId="61" xfId="0" applyFont="1" applyFill="1" applyBorder="1" applyAlignment="1">
      <alignment vertical="center" wrapText="1"/>
    </xf>
    <xf numFmtId="0" fontId="3" fillId="0" borderId="12" xfId="0" applyFont="1" applyBorder="1" applyAlignment="1">
      <alignment horizontal="left" vertical="center" wrapText="1"/>
    </xf>
    <xf numFmtId="0" fontId="3" fillId="0" borderId="12" xfId="0" applyFont="1" applyBorder="1" applyAlignment="1">
      <alignment wrapText="1"/>
    </xf>
    <xf numFmtId="0" fontId="3" fillId="0" borderId="67" xfId="0" applyFont="1" applyBorder="1" applyAlignment="1">
      <alignment horizontal="center" vertical="center" wrapText="1"/>
    </xf>
    <xf numFmtId="9" fontId="50" fillId="0" borderId="139" xfId="0" applyNumberFormat="1" applyFont="1" applyBorder="1" applyAlignment="1">
      <alignment horizontal="center" vertical="center"/>
    </xf>
    <xf numFmtId="0" fontId="46" fillId="0" borderId="19" xfId="0" applyFont="1" applyBorder="1" applyAlignment="1">
      <alignment horizontal="center" vertical="center" wrapText="1"/>
    </xf>
    <xf numFmtId="0" fontId="59" fillId="0" borderId="147" xfId="0" applyFont="1" applyBorder="1" applyAlignment="1">
      <alignment horizontal="center" vertical="center" wrapText="1"/>
    </xf>
    <xf numFmtId="168" fontId="58" fillId="0" borderId="146" xfId="0" applyNumberFormat="1" applyFont="1" applyBorder="1" applyAlignment="1">
      <alignment horizontal="center" vertical="center"/>
    </xf>
    <xf numFmtId="0" fontId="58" fillId="0" borderId="146" xfId="0" applyFont="1" applyBorder="1" applyAlignment="1">
      <alignment horizontal="center" vertical="center"/>
    </xf>
    <xf numFmtId="9" fontId="58" fillId="0" borderId="146" xfId="43" applyFont="1" applyBorder="1" applyAlignment="1">
      <alignment horizontal="center" vertical="center"/>
    </xf>
    <xf numFmtId="9" fontId="58" fillId="39" borderId="146" xfId="43" applyFont="1" applyFill="1" applyBorder="1" applyAlignment="1">
      <alignment horizontal="center" vertical="center"/>
    </xf>
    <xf numFmtId="14" fontId="58" fillId="0" borderId="148" xfId="0" applyNumberFormat="1" applyFont="1" applyBorder="1" applyAlignment="1">
      <alignment horizontal="center" vertical="center" wrapText="1"/>
    </xf>
    <xf numFmtId="0" fontId="60" fillId="0" borderId="146" xfId="0" applyFont="1" applyBorder="1" applyAlignment="1">
      <alignment horizontal="center" vertical="center" wrapText="1"/>
    </xf>
    <xf numFmtId="0" fontId="58" fillId="0" borderId="146" xfId="0" applyFont="1" applyBorder="1" applyAlignment="1">
      <alignment horizontal="center" vertical="center" wrapText="1"/>
    </xf>
    <xf numFmtId="0" fontId="58" fillId="0" borderId="19" xfId="0" applyFont="1" applyBorder="1" applyAlignment="1">
      <alignment horizontal="center" vertical="center" wrapText="1"/>
    </xf>
    <xf numFmtId="0" fontId="59" fillId="0" borderId="149" xfId="0" applyFont="1" applyBorder="1" applyAlignment="1">
      <alignment horizontal="center" vertical="center" wrapText="1"/>
    </xf>
    <xf numFmtId="0" fontId="58" fillId="0" borderId="150" xfId="0" applyFont="1" applyBorder="1" applyAlignment="1">
      <alignment horizontal="center" vertical="center" wrapText="1"/>
    </xf>
    <xf numFmtId="0" fontId="58" fillId="0" borderId="150" xfId="0" applyFont="1" applyBorder="1" applyAlignment="1">
      <alignment horizontal="center" vertical="center"/>
    </xf>
    <xf numFmtId="0" fontId="3" fillId="0" borderId="146" xfId="0" applyFont="1" applyBorder="1" applyAlignment="1">
      <alignment horizontal="center" vertical="center" wrapText="1"/>
    </xf>
    <xf numFmtId="0" fontId="46" fillId="0" borderId="105" xfId="0" applyFont="1" applyBorder="1" applyAlignment="1">
      <alignment horizontal="center" vertical="center" wrapText="1"/>
    </xf>
    <xf numFmtId="9" fontId="46" fillId="6" borderId="21" xfId="0" applyNumberFormat="1" applyFont="1" applyFill="1" applyBorder="1" applyAlignment="1" applyProtection="1">
      <alignment horizontal="center" vertical="center"/>
      <protection locked="0"/>
    </xf>
    <xf numFmtId="165" fontId="46" fillId="0" borderId="71" xfId="0" applyNumberFormat="1" applyFont="1" applyBorder="1" applyAlignment="1">
      <alignment horizontal="center" vertical="center"/>
    </xf>
    <xf numFmtId="9" fontId="46" fillId="0" borderId="151" xfId="0" applyNumberFormat="1" applyFont="1" applyBorder="1" applyAlignment="1">
      <alignment horizontal="center" vertical="center"/>
    </xf>
    <xf numFmtId="1" fontId="46" fillId="0" borderId="105" xfId="0" applyNumberFormat="1" applyFont="1" applyBorder="1" applyAlignment="1">
      <alignment horizontal="center" vertical="center"/>
    </xf>
    <xf numFmtId="0" fontId="3" fillId="0" borderId="94" xfId="0" applyFont="1" applyBorder="1" applyAlignment="1">
      <alignment horizontal="center" vertical="center" wrapText="1"/>
    </xf>
    <xf numFmtId="9" fontId="3" fillId="0" borderId="73" xfId="0" applyNumberFormat="1" applyFont="1" applyBorder="1" applyAlignment="1">
      <alignment horizontal="center" vertical="center"/>
    </xf>
    <xf numFmtId="9" fontId="46" fillId="0" borderId="73" xfId="0" applyNumberFormat="1" applyFont="1" applyBorder="1" applyAlignment="1">
      <alignment horizontal="center" vertical="center"/>
    </xf>
    <xf numFmtId="9" fontId="46" fillId="0" borderId="106" xfId="0" applyNumberFormat="1" applyFont="1" applyBorder="1" applyAlignment="1">
      <alignment horizontal="center" vertical="center"/>
    </xf>
    <xf numFmtId="165" fontId="46" fillId="0" borderId="153" xfId="0" applyNumberFormat="1" applyFont="1" applyBorder="1" applyAlignment="1">
      <alignment horizontal="center" vertical="center"/>
    </xf>
    <xf numFmtId="0" fontId="3" fillId="0" borderId="71" xfId="0" applyFont="1" applyBorder="1" applyAlignment="1">
      <alignment horizontal="center" vertical="center" wrapText="1"/>
    </xf>
    <xf numFmtId="0" fontId="51" fillId="0" borderId="89" xfId="0" applyFont="1" applyBorder="1" applyAlignment="1">
      <alignment horizontal="center" vertical="center"/>
    </xf>
    <xf numFmtId="0" fontId="51" fillId="0" borderId="154" xfId="0" applyFont="1" applyBorder="1" applyAlignment="1">
      <alignment horizontal="center" vertical="center" wrapText="1"/>
    </xf>
    <xf numFmtId="0" fontId="3" fillId="0" borderId="61" xfId="0" applyFont="1" applyBorder="1" applyAlignment="1">
      <alignment wrapText="1"/>
    </xf>
    <xf numFmtId="0" fontId="3" fillId="4" borderId="64" xfId="0" applyFont="1" applyFill="1" applyBorder="1" applyAlignment="1">
      <alignment wrapText="1"/>
    </xf>
    <xf numFmtId="0" fontId="46" fillId="0" borderId="109" xfId="0" applyFont="1" applyBorder="1" applyAlignment="1">
      <alignment horizontal="center" vertical="center" wrapText="1"/>
    </xf>
    <xf numFmtId="0" fontId="46" fillId="0" borderId="86" xfId="0" applyFont="1" applyBorder="1" applyAlignment="1">
      <alignment horizontal="center" vertical="center"/>
    </xf>
    <xf numFmtId="0" fontId="46" fillId="0" borderId="109" xfId="0" applyFont="1" applyBorder="1" applyAlignment="1">
      <alignment horizontal="center" vertical="center"/>
    </xf>
    <xf numFmtId="0" fontId="46" fillId="0" borderId="94" xfId="0" applyFont="1" applyBorder="1" applyAlignment="1">
      <alignment horizontal="center" vertical="center"/>
    </xf>
    <xf numFmtId="0" fontId="46" fillId="0" borderId="94" xfId="0" applyFont="1" applyBorder="1" applyAlignment="1">
      <alignment horizontal="center" vertical="center" wrapText="1"/>
    </xf>
    <xf numFmtId="0" fontId="46" fillId="0" borderId="65" xfId="0" applyFont="1" applyBorder="1" applyAlignment="1">
      <alignment horizontal="center" vertical="center"/>
    </xf>
    <xf numFmtId="0" fontId="46" fillId="0" borderId="221" xfId="0" applyFont="1" applyBorder="1" applyAlignment="1">
      <alignment horizontal="center" vertical="center"/>
    </xf>
    <xf numFmtId="0" fontId="46" fillId="0" borderId="201" xfId="0" applyFont="1" applyBorder="1" applyAlignment="1">
      <alignment horizontal="center" vertical="center" wrapText="1"/>
    </xf>
    <xf numFmtId="2" fontId="51" fillId="0" borderId="219" xfId="0" applyNumberFormat="1" applyFont="1" applyBorder="1" applyAlignment="1">
      <alignment horizontal="center" vertical="center"/>
    </xf>
    <xf numFmtId="2" fontId="51" fillId="0" borderId="220" xfId="0" applyNumberFormat="1" applyFont="1" applyBorder="1" applyAlignment="1">
      <alignment horizontal="center" vertical="center"/>
    </xf>
    <xf numFmtId="0" fontId="56" fillId="0" borderId="86" xfId="0" applyFont="1" applyBorder="1" applyAlignment="1">
      <alignment horizontal="center" vertical="center" wrapText="1"/>
    </xf>
    <xf numFmtId="0" fontId="56" fillId="0" borderId="109" xfId="0" applyFont="1" applyBorder="1" applyAlignment="1">
      <alignment horizontal="center" vertical="center" wrapText="1"/>
    </xf>
    <xf numFmtId="0" fontId="46" fillId="0" borderId="218" xfId="0" applyFont="1" applyBorder="1" applyAlignment="1">
      <alignment horizontal="center" vertical="center"/>
    </xf>
    <xf numFmtId="2" fontId="51" fillId="0" borderId="262" xfId="0" applyNumberFormat="1" applyFont="1" applyBorder="1" applyAlignment="1">
      <alignment horizontal="center" vertical="center"/>
    </xf>
    <xf numFmtId="0" fontId="56" fillId="0" borderId="263" xfId="0" applyFont="1" applyBorder="1" applyAlignment="1">
      <alignment horizontal="center" vertical="center" wrapText="1"/>
    </xf>
    <xf numFmtId="0" fontId="46" fillId="0" borderId="263" xfId="0" applyFont="1" applyBorder="1" applyAlignment="1">
      <alignment horizontal="center" vertical="center"/>
    </xf>
    <xf numFmtId="0" fontId="46" fillId="0" borderId="263" xfId="0" applyFont="1" applyBorder="1" applyAlignment="1">
      <alignment horizontal="center" vertical="center" wrapText="1"/>
    </xf>
    <xf numFmtId="0" fontId="46" fillId="0" borderId="264" xfId="0" applyFont="1" applyBorder="1" applyAlignment="1">
      <alignment horizontal="center" vertical="center"/>
    </xf>
    <xf numFmtId="0" fontId="46" fillId="0" borderId="265" xfId="0" applyFont="1" applyBorder="1" applyAlignment="1">
      <alignment horizontal="center" vertical="center"/>
    </xf>
    <xf numFmtId="2" fontId="51" fillId="0" borderId="267" xfId="0" applyNumberFormat="1" applyFont="1" applyBorder="1" applyAlignment="1">
      <alignment horizontal="center" vertical="center"/>
    </xf>
    <xf numFmtId="0" fontId="56" fillId="0" borderId="268" xfId="0" applyFont="1" applyBorder="1" applyAlignment="1">
      <alignment horizontal="center" vertical="center" wrapText="1"/>
    </xf>
    <xf numFmtId="0" fontId="46" fillId="0" borderId="268" xfId="0" applyFont="1" applyBorder="1" applyAlignment="1">
      <alignment horizontal="center" vertical="center"/>
    </xf>
    <xf numFmtId="0" fontId="46" fillId="0" borderId="268" xfId="0" applyFont="1" applyBorder="1" applyAlignment="1">
      <alignment horizontal="center" vertical="center" wrapText="1"/>
    </xf>
    <xf numFmtId="0" fontId="46" fillId="0" borderId="269" xfId="0" applyFont="1" applyBorder="1" applyAlignment="1">
      <alignment horizontal="center" vertical="center"/>
    </xf>
    <xf numFmtId="0" fontId="46" fillId="0" borderId="270" xfId="0" applyFont="1" applyBorder="1" applyAlignment="1">
      <alignment horizontal="center" vertical="center"/>
    </xf>
    <xf numFmtId="0" fontId="46" fillId="0" borderId="272" xfId="0" applyFont="1" applyBorder="1" applyAlignment="1">
      <alignment horizontal="center" vertical="center"/>
    </xf>
    <xf numFmtId="0" fontId="46" fillId="0" borderId="273" xfId="0" applyFont="1" applyBorder="1" applyAlignment="1">
      <alignment horizontal="center" vertical="center"/>
    </xf>
    <xf numFmtId="0" fontId="46" fillId="0" borderId="266" xfId="0" applyFont="1" applyBorder="1" applyAlignment="1">
      <alignment horizontal="center" vertical="center"/>
    </xf>
    <xf numFmtId="0" fontId="3" fillId="36" borderId="86" xfId="0" applyFont="1" applyFill="1" applyBorder="1" applyAlignment="1">
      <alignment horizontal="center" vertical="center" wrapText="1"/>
    </xf>
    <xf numFmtId="0" fontId="46" fillId="36" borderId="210" xfId="0" applyFont="1" applyFill="1" applyBorder="1" applyAlignment="1">
      <alignment horizontal="center" vertical="center"/>
    </xf>
    <xf numFmtId="2" fontId="51" fillId="36" borderId="68" xfId="0" applyNumberFormat="1" applyFont="1" applyFill="1" applyBorder="1" applyAlignment="1">
      <alignment horizontal="center" vertical="center" wrapText="1"/>
    </xf>
    <xf numFmtId="2" fontId="51" fillId="36" borderId="193" xfId="0" applyNumberFormat="1" applyFont="1" applyFill="1" applyBorder="1" applyAlignment="1">
      <alignment horizontal="center" vertical="center" wrapText="1"/>
    </xf>
    <xf numFmtId="0" fontId="51" fillId="0" borderId="193" xfId="0" applyFont="1" applyBorder="1" applyAlignment="1">
      <alignment horizontal="center" vertical="center" wrapText="1"/>
    </xf>
    <xf numFmtId="14" fontId="58" fillId="0" borderId="146" xfId="0" applyNumberFormat="1" applyFont="1" applyBorder="1" applyAlignment="1">
      <alignment horizontal="center" vertical="center" wrapText="1"/>
    </xf>
    <xf numFmtId="168" fontId="46" fillId="0" borderId="65" xfId="0" applyNumberFormat="1" applyFont="1" applyBorder="1" applyAlignment="1">
      <alignment horizontal="center" vertical="center"/>
    </xf>
    <xf numFmtId="9" fontId="46" fillId="0" borderId="65" xfId="43" applyFont="1" applyBorder="1" applyAlignment="1">
      <alignment horizontal="center" vertical="center"/>
    </xf>
    <xf numFmtId="9" fontId="46" fillId="6" borderId="65" xfId="43" applyFont="1" applyFill="1" applyBorder="1" applyAlignment="1">
      <alignment horizontal="center" vertical="center"/>
    </xf>
    <xf numFmtId="0" fontId="46" fillId="36" borderId="105" xfId="0" applyFont="1" applyFill="1" applyBorder="1" applyAlignment="1">
      <alignment horizontal="center" vertical="center"/>
    </xf>
    <xf numFmtId="0" fontId="51" fillId="36" borderId="154" xfId="0" applyFont="1" applyFill="1" applyBorder="1" applyAlignment="1">
      <alignment horizontal="center" vertical="center" wrapText="1"/>
    </xf>
    <xf numFmtId="1" fontId="46" fillId="36" borderId="105" xfId="0" applyNumberFormat="1" applyFont="1" applyFill="1" applyBorder="1" applyAlignment="1">
      <alignment horizontal="center" vertical="center"/>
    </xf>
    <xf numFmtId="2" fontId="46" fillId="36" borderId="105" xfId="0" applyNumberFormat="1" applyFont="1" applyFill="1" applyBorder="1" applyAlignment="1">
      <alignment horizontal="center" vertical="center"/>
    </xf>
    <xf numFmtId="9" fontId="46" fillId="36" borderId="105" xfId="0" applyNumberFormat="1" applyFont="1" applyFill="1" applyBorder="1" applyAlignment="1">
      <alignment horizontal="center" vertical="center"/>
    </xf>
    <xf numFmtId="165" fontId="46" fillId="36" borderId="154" xfId="0" applyNumberFormat="1" applyFont="1" applyFill="1" applyBorder="1" applyAlignment="1">
      <alignment horizontal="center" vertical="center"/>
    </xf>
    <xf numFmtId="2" fontId="46" fillId="36" borderId="106" xfId="0" applyNumberFormat="1" applyFont="1" applyFill="1" applyBorder="1" applyAlignment="1">
      <alignment horizontal="center" vertical="center"/>
    </xf>
    <xf numFmtId="170" fontId="46" fillId="0" borderId="71" xfId="0" applyNumberFormat="1" applyFont="1" applyBorder="1" applyAlignment="1">
      <alignment horizontal="center" vertical="center"/>
    </xf>
    <xf numFmtId="170" fontId="50" fillId="36" borderId="113" xfId="0" applyNumberFormat="1" applyFont="1" applyFill="1" applyBorder="1" applyAlignment="1">
      <alignment horizontal="center" vertical="center"/>
    </xf>
    <xf numFmtId="170" fontId="50" fillId="36" borderId="76" xfId="0" applyNumberFormat="1" applyFont="1" applyFill="1" applyBorder="1" applyAlignment="1">
      <alignment horizontal="center" vertical="center"/>
    </xf>
    <xf numFmtId="170" fontId="50" fillId="36" borderId="95" xfId="0" applyNumberFormat="1" applyFont="1" applyFill="1" applyBorder="1" applyAlignment="1">
      <alignment horizontal="center" vertical="center"/>
    </xf>
    <xf numFmtId="170" fontId="46" fillId="36" borderId="63" xfId="0" applyNumberFormat="1" applyFont="1" applyFill="1" applyBorder="1" applyAlignment="1">
      <alignment horizontal="center" vertical="center"/>
    </xf>
    <xf numFmtId="170" fontId="46" fillId="38" borderId="67" xfId="0" applyNumberFormat="1" applyFont="1" applyFill="1" applyBorder="1" applyAlignment="1">
      <alignment horizontal="center" vertical="center"/>
    </xf>
    <xf numFmtId="170" fontId="46" fillId="38" borderId="71" xfId="0" applyNumberFormat="1" applyFont="1" applyFill="1" applyBorder="1" applyAlignment="1">
      <alignment horizontal="center" vertical="center"/>
    </xf>
    <xf numFmtId="170" fontId="46" fillId="36" borderId="67" xfId="0" applyNumberFormat="1" applyFont="1" applyFill="1" applyBorder="1" applyAlignment="1">
      <alignment horizontal="center" vertical="center"/>
    </xf>
    <xf numFmtId="170" fontId="46" fillId="36" borderId="71" xfId="0" applyNumberFormat="1" applyFont="1" applyFill="1" applyBorder="1" applyAlignment="1">
      <alignment horizontal="center" vertical="center"/>
    </xf>
    <xf numFmtId="170" fontId="46" fillId="36" borderId="65" xfId="0" applyNumberFormat="1" applyFont="1" applyFill="1" applyBorder="1" applyAlignment="1">
      <alignment horizontal="center" vertical="center"/>
    </xf>
    <xf numFmtId="170" fontId="46" fillId="0" borderId="263" xfId="0" applyNumberFormat="1" applyFont="1" applyBorder="1" applyAlignment="1">
      <alignment horizontal="center" vertical="center"/>
    </xf>
    <xf numFmtId="170" fontId="46" fillId="0" borderId="86" xfId="0" applyNumberFormat="1" applyFont="1" applyBorder="1" applyAlignment="1">
      <alignment horizontal="center" vertical="center"/>
    </xf>
    <xf numFmtId="170" fontId="46" fillId="0" borderId="268" xfId="0" applyNumberFormat="1" applyFont="1" applyBorder="1" applyAlignment="1">
      <alignment horizontal="center" vertical="center"/>
    </xf>
    <xf numFmtId="170" fontId="46" fillId="0" borderId="109" xfId="0" applyNumberFormat="1" applyFont="1" applyBorder="1" applyAlignment="1">
      <alignment horizontal="center" vertical="center"/>
    </xf>
    <xf numFmtId="170" fontId="46" fillId="36" borderId="86" xfId="0" applyNumberFormat="1" applyFont="1" applyFill="1" applyBorder="1" applyAlignment="1">
      <alignment horizontal="center" vertical="center"/>
    </xf>
    <xf numFmtId="170" fontId="46" fillId="0" borderId="113" xfId="0" applyNumberFormat="1" applyFont="1" applyBorder="1" applyAlignment="1">
      <alignment horizontal="center" vertical="center"/>
    </xf>
    <xf numFmtId="170" fontId="46" fillId="0" borderId="76" xfId="0" applyNumberFormat="1" applyFont="1" applyBorder="1" applyAlignment="1">
      <alignment horizontal="center" vertical="center"/>
    </xf>
    <xf numFmtId="170" fontId="46" fillId="0" borderId="75" xfId="0" applyNumberFormat="1" applyFont="1" applyBorder="1" applyAlignment="1">
      <alignment horizontal="center" vertical="center" wrapText="1"/>
    </xf>
    <xf numFmtId="170" fontId="46" fillId="36" borderId="92" xfId="0" applyNumberFormat="1" applyFont="1" applyFill="1" applyBorder="1" applyAlignment="1">
      <alignment horizontal="center" vertical="center"/>
    </xf>
    <xf numFmtId="170" fontId="46" fillId="36" borderId="91" xfId="0" applyNumberFormat="1" applyFont="1" applyFill="1" applyBorder="1" applyAlignment="1">
      <alignment horizontal="center" vertical="center"/>
    </xf>
    <xf numFmtId="170" fontId="46" fillId="36" borderId="75" xfId="0" applyNumberFormat="1" applyFont="1" applyFill="1" applyBorder="1" applyAlignment="1">
      <alignment horizontal="center" vertical="center"/>
    </xf>
    <xf numFmtId="170" fontId="46" fillId="36" borderId="76" xfId="0" applyNumberFormat="1" applyFont="1" applyFill="1" applyBorder="1" applyAlignment="1">
      <alignment horizontal="center" vertical="center"/>
    </xf>
    <xf numFmtId="170" fontId="46" fillId="0" borderId="105" xfId="0" applyNumberFormat="1" applyFont="1" applyBorder="1" applyAlignment="1">
      <alignment horizontal="center" vertical="center"/>
    </xf>
    <xf numFmtId="170" fontId="46" fillId="0" borderId="105" xfId="0" applyNumberFormat="1" applyFont="1" applyBorder="1" applyAlignment="1">
      <alignment horizontal="center" vertical="center" wrapText="1"/>
    </xf>
    <xf numFmtId="170" fontId="46" fillId="0" borderId="71" xfId="0" applyNumberFormat="1" applyFont="1" applyBorder="1" applyAlignment="1">
      <alignment horizontal="center" vertical="center" wrapText="1"/>
    </xf>
    <xf numFmtId="171" fontId="46" fillId="0" borderId="71" xfId="0" applyNumberFormat="1" applyFont="1" applyBorder="1" applyAlignment="1">
      <alignment horizontal="center" vertical="center" wrapText="1"/>
    </xf>
    <xf numFmtId="170" fontId="58" fillId="0" borderId="150" xfId="0" applyNumberFormat="1" applyFont="1" applyBorder="1" applyAlignment="1">
      <alignment horizontal="center" vertical="center" wrapText="1"/>
    </xf>
    <xf numFmtId="0" fontId="46" fillId="0" borderId="274" xfId="0" applyFont="1" applyBorder="1" applyAlignment="1">
      <alignment horizontal="center" vertical="center" wrapText="1"/>
    </xf>
    <xf numFmtId="0" fontId="58" fillId="0" borderId="20" xfId="0" applyFont="1" applyBorder="1" applyAlignment="1">
      <alignment horizontal="center" vertical="center" wrapText="1"/>
    </xf>
    <xf numFmtId="0" fontId="46" fillId="0" borderId="120" xfId="0" applyFont="1" applyBorder="1" applyAlignment="1">
      <alignment horizontal="center" vertical="center" wrapText="1"/>
    </xf>
    <xf numFmtId="2" fontId="46" fillId="0" borderId="67" xfId="0" applyNumberFormat="1" applyFont="1" applyBorder="1" applyAlignment="1">
      <alignment horizontal="center" vertical="center"/>
    </xf>
    <xf numFmtId="9" fontId="46" fillId="6" borderId="35" xfId="0" applyNumberFormat="1" applyFont="1" applyFill="1" applyBorder="1" applyAlignment="1" applyProtection="1">
      <alignment horizontal="center" vertical="center"/>
      <protection locked="0"/>
    </xf>
    <xf numFmtId="0" fontId="51" fillId="0" borderId="67" xfId="0" applyFont="1" applyBorder="1" applyAlignment="1">
      <alignment horizontal="center" vertical="center" wrapText="1"/>
    </xf>
    <xf numFmtId="0" fontId="51" fillId="0" borderId="63" xfId="0" applyFont="1" applyBorder="1" applyAlignment="1">
      <alignment horizontal="left" vertical="center" wrapText="1"/>
    </xf>
    <xf numFmtId="0" fontId="3" fillId="0" borderId="63" xfId="0" applyFont="1" applyBorder="1" applyAlignment="1">
      <alignment horizontal="left" vertical="center" wrapText="1"/>
    </xf>
    <xf numFmtId="0" fontId="3" fillId="0" borderId="90" xfId="0" applyFont="1" applyBorder="1" applyAlignment="1">
      <alignment wrapText="1"/>
    </xf>
    <xf numFmtId="0" fontId="46" fillId="0" borderId="90" xfId="0" applyFont="1" applyBorder="1" applyAlignment="1">
      <alignment wrapText="1"/>
    </xf>
    <xf numFmtId="12" fontId="3" fillId="4" borderId="63" xfId="0" applyNumberFormat="1" applyFont="1" applyFill="1" applyBorder="1" applyAlignment="1">
      <alignment horizontal="left" vertical="center" wrapText="1"/>
    </xf>
    <xf numFmtId="12" fontId="46" fillId="0" borderId="63" xfId="0" applyNumberFormat="1" applyFont="1" applyBorder="1" applyAlignment="1">
      <alignment horizontal="left" vertical="center"/>
    </xf>
    <xf numFmtId="12" fontId="3" fillId="0" borderId="63" xfId="0" applyNumberFormat="1" applyFont="1" applyBorder="1" applyAlignment="1">
      <alignment horizontal="left" vertical="center" wrapText="1"/>
    </xf>
    <xf numFmtId="0" fontId="51" fillId="0" borderId="63" xfId="0" applyFont="1" applyBorder="1" applyAlignment="1">
      <alignment horizontal="left" vertical="center"/>
    </xf>
    <xf numFmtId="0" fontId="3" fillId="0" borderId="63" xfId="0" applyFont="1" applyBorder="1" applyAlignment="1">
      <alignment horizontal="left" vertical="center"/>
    </xf>
    <xf numFmtId="0" fontId="46" fillId="4" borderId="120" xfId="0" applyFont="1" applyFill="1" applyBorder="1" applyAlignment="1">
      <alignment horizontal="center" vertical="center"/>
    </xf>
    <xf numFmtId="165" fontId="46" fillId="4" borderId="226" xfId="0" applyNumberFormat="1" applyFont="1" applyFill="1" applyBorder="1" applyAlignment="1">
      <alignment horizontal="center" vertical="center"/>
    </xf>
    <xf numFmtId="3" fontId="46" fillId="4" borderId="226" xfId="0" applyNumberFormat="1" applyFont="1" applyFill="1" applyBorder="1" applyAlignment="1">
      <alignment horizontal="center" vertical="center"/>
    </xf>
    <xf numFmtId="9" fontId="46" fillId="4" borderId="224" xfId="0" applyNumberFormat="1" applyFont="1" applyFill="1" applyBorder="1" applyAlignment="1">
      <alignment horizontal="center" vertical="center"/>
    </xf>
    <xf numFmtId="165" fontId="46" fillId="4" borderId="234" xfId="0" applyNumberFormat="1" applyFont="1" applyFill="1" applyBorder="1" applyAlignment="1">
      <alignment horizontal="center" vertical="center"/>
    </xf>
    <xf numFmtId="2" fontId="51" fillId="4" borderId="227" xfId="0" applyNumberFormat="1" applyFont="1" applyFill="1" applyBorder="1" applyAlignment="1">
      <alignment horizontal="center" vertical="center"/>
    </xf>
    <xf numFmtId="170" fontId="46" fillId="0" borderId="67" xfId="0" applyNumberFormat="1" applyFont="1" applyBorder="1" applyAlignment="1">
      <alignment horizontal="center" vertical="center"/>
    </xf>
    <xf numFmtId="0" fontId="46" fillId="0" borderId="123" xfId="0" applyFont="1" applyBorder="1" applyAlignment="1">
      <alignment horizontal="center" vertical="center" wrapText="1"/>
    </xf>
    <xf numFmtId="0" fontId="46" fillId="0" borderId="121" xfId="0" applyFont="1" applyBorder="1" applyAlignment="1">
      <alignment horizontal="center" vertical="center" wrapText="1"/>
    </xf>
    <xf numFmtId="0" fontId="58" fillId="0" borderId="146" xfId="46" applyFont="1" applyBorder="1" applyAlignment="1">
      <alignment horizontal="center" vertical="center"/>
    </xf>
    <xf numFmtId="2" fontId="59" fillId="0" borderId="146" xfId="46" applyNumberFormat="1" applyFont="1" applyBorder="1" applyAlignment="1">
      <alignment horizontal="center" vertical="center" wrapText="1"/>
    </xf>
    <xf numFmtId="9" fontId="58" fillId="0" borderId="146" xfId="46" applyNumberFormat="1" applyFont="1" applyBorder="1" applyAlignment="1">
      <alignment horizontal="center" vertical="center"/>
    </xf>
    <xf numFmtId="2" fontId="58" fillId="0" borderId="146" xfId="46" applyNumberFormat="1" applyFont="1" applyBorder="1" applyAlignment="1">
      <alignment horizontal="center" vertical="center"/>
    </xf>
    <xf numFmtId="2" fontId="59" fillId="0" borderId="147" xfId="46" applyNumberFormat="1" applyFont="1" applyBorder="1" applyAlignment="1">
      <alignment horizontal="center" vertical="center"/>
    </xf>
    <xf numFmtId="0" fontId="58" fillId="0" borderId="146" xfId="46" applyFont="1" applyBorder="1" applyAlignment="1">
      <alignment horizontal="center" vertical="center" wrapText="1"/>
    </xf>
    <xf numFmtId="14" fontId="58" fillId="0" borderId="146" xfId="46" applyNumberFormat="1" applyFont="1" applyBorder="1" applyAlignment="1">
      <alignment horizontal="center" vertical="center"/>
    </xf>
    <xf numFmtId="0" fontId="58" fillId="0" borderId="282" xfId="46" applyFont="1" applyBorder="1" applyAlignment="1">
      <alignment horizontal="center" vertical="center"/>
    </xf>
    <xf numFmtId="0" fontId="58" fillId="0" borderId="114" xfId="46" applyFont="1" applyBorder="1" applyAlignment="1">
      <alignment horizontal="center" vertical="center"/>
    </xf>
    <xf numFmtId="0" fontId="46" fillId="37" borderId="61" xfId="0" applyFont="1" applyFill="1" applyBorder="1" applyAlignment="1">
      <alignment horizontal="center" vertical="center" wrapText="1"/>
    </xf>
    <xf numFmtId="0" fontId="46" fillId="37" borderId="61" xfId="0" applyFont="1" applyFill="1" applyBorder="1" applyAlignment="1">
      <alignment horizontal="center" vertical="center"/>
    </xf>
    <xf numFmtId="0" fontId="51" fillId="37" borderId="61" xfId="0" applyFont="1" applyFill="1" applyBorder="1" applyAlignment="1">
      <alignment horizontal="center" vertical="center" wrapText="1"/>
    </xf>
    <xf numFmtId="0" fontId="3" fillId="37" borderId="61" xfId="0" applyFont="1" applyFill="1" applyBorder="1" applyAlignment="1">
      <alignment horizontal="center" vertical="center"/>
    </xf>
    <xf numFmtId="0" fontId="46" fillId="37" borderId="5" xfId="0" applyFont="1" applyFill="1" applyBorder="1" applyAlignment="1">
      <alignment horizontal="center" vertical="center"/>
    </xf>
    <xf numFmtId="0" fontId="46" fillId="37" borderId="90" xfId="0" applyFont="1" applyFill="1" applyBorder="1" applyAlignment="1">
      <alignment horizontal="center" vertical="center" wrapText="1"/>
    </xf>
    <xf numFmtId="0" fontId="46" fillId="37" borderId="8" xfId="0" applyFont="1" applyFill="1" applyBorder="1" applyAlignment="1">
      <alignment horizontal="center" vertical="center" wrapText="1"/>
    </xf>
    <xf numFmtId="0" fontId="46" fillId="37" borderId="63" xfId="0" applyFont="1" applyFill="1" applyBorder="1" applyAlignment="1">
      <alignment horizontal="center" vertical="center" wrapText="1"/>
    </xf>
    <xf numFmtId="0" fontId="50" fillId="0" borderId="146" xfId="0" applyFont="1" applyBorder="1" applyAlignment="1">
      <alignment horizontal="center" vertical="center"/>
    </xf>
    <xf numFmtId="0" fontId="59" fillId="0" borderId="276" xfId="0" applyFont="1" applyBorder="1" applyAlignment="1">
      <alignment horizontal="center" vertical="center"/>
    </xf>
    <xf numFmtId="0" fontId="58" fillId="0" borderId="259" xfId="0" applyFont="1" applyBorder="1" applyAlignment="1">
      <alignment horizontal="center" vertical="center"/>
    </xf>
    <xf numFmtId="0" fontId="58" fillId="0" borderId="259" xfId="0" applyFont="1" applyBorder="1" applyAlignment="1">
      <alignment horizontal="center" vertical="center" wrapText="1"/>
    </xf>
    <xf numFmtId="165" fontId="58" fillId="0" borderId="259" xfId="0" applyNumberFormat="1" applyFont="1" applyBorder="1" applyAlignment="1">
      <alignment horizontal="center" vertical="center"/>
    </xf>
    <xf numFmtId="1" fontId="58" fillId="0" borderId="259" xfId="0" applyNumberFormat="1" applyFont="1" applyBorder="1" applyAlignment="1">
      <alignment horizontal="center" wrapText="1"/>
    </xf>
    <xf numFmtId="9" fontId="58" fillId="0" borderId="287" xfId="0" applyNumberFormat="1" applyFont="1" applyBorder="1" applyAlignment="1">
      <alignment horizontal="center" vertical="center"/>
    </xf>
    <xf numFmtId="9" fontId="58" fillId="39" borderId="288" xfId="0" applyNumberFormat="1" applyFont="1" applyFill="1" applyBorder="1" applyAlignment="1" applyProtection="1">
      <alignment horizontal="center" vertical="center"/>
      <protection locked="0"/>
    </xf>
    <xf numFmtId="165" fontId="58" fillId="0" borderId="289" xfId="0" applyNumberFormat="1" applyFont="1" applyBorder="1" applyAlignment="1">
      <alignment horizontal="center" vertical="center"/>
    </xf>
    <xf numFmtId="14" fontId="58" fillId="0" borderId="259" xfId="0" applyNumberFormat="1" applyFont="1" applyBorder="1" applyAlignment="1">
      <alignment horizontal="center" vertical="center"/>
    </xf>
    <xf numFmtId="0" fontId="58" fillId="0" borderId="290" xfId="0" applyFont="1" applyBorder="1" applyAlignment="1">
      <alignment horizontal="center" vertical="center" wrapText="1"/>
    </xf>
    <xf numFmtId="0" fontId="56" fillId="0" borderId="147" xfId="0" applyFont="1" applyBorder="1" applyAlignment="1">
      <alignment horizontal="center" vertical="center"/>
    </xf>
    <xf numFmtId="0" fontId="50" fillId="0" borderId="146" xfId="0" applyFont="1" applyBorder="1" applyAlignment="1">
      <alignment horizontal="center" vertical="center" wrapText="1"/>
    </xf>
    <xf numFmtId="165" fontId="50" fillId="0" borderId="146" xfId="0" applyNumberFormat="1" applyFont="1" applyBorder="1" applyAlignment="1">
      <alignment horizontal="center" vertical="center"/>
    </xf>
    <xf numFmtId="1" fontId="50" fillId="0" borderId="146" xfId="0" applyNumberFormat="1" applyFont="1" applyBorder="1" applyAlignment="1">
      <alignment horizontal="center" wrapText="1"/>
    </xf>
    <xf numFmtId="9" fontId="50" fillId="0" borderId="283" xfId="0" applyNumberFormat="1" applyFont="1" applyBorder="1" applyAlignment="1">
      <alignment horizontal="center" vertical="center"/>
    </xf>
    <xf numFmtId="9" fontId="50" fillId="39" borderId="284" xfId="0" applyNumberFormat="1" applyFont="1" applyFill="1" applyBorder="1" applyAlignment="1" applyProtection="1">
      <alignment horizontal="center" vertical="center"/>
      <protection locked="0"/>
    </xf>
    <xf numFmtId="165" fontId="50" fillId="0" borderId="285" xfId="0" applyNumberFormat="1" applyFont="1" applyBorder="1" applyAlignment="1">
      <alignment horizontal="center" vertical="center"/>
    </xf>
    <xf numFmtId="14" fontId="50" fillId="0" borderId="146" xfId="0" applyNumberFormat="1" applyFont="1" applyBorder="1" applyAlignment="1">
      <alignment horizontal="center" vertical="center"/>
    </xf>
    <xf numFmtId="0" fontId="50" fillId="0" borderId="286" xfId="0" applyFont="1" applyBorder="1" applyAlignment="1">
      <alignment horizontal="center" vertical="center" wrapText="1"/>
    </xf>
    <xf numFmtId="0" fontId="46" fillId="0" borderId="2" xfId="0" applyFont="1" applyBorder="1" applyAlignment="1">
      <alignment horizontal="center" vertical="center"/>
    </xf>
    <xf numFmtId="0" fontId="46" fillId="0" borderId="26" xfId="0" applyFont="1" applyBorder="1" applyAlignment="1">
      <alignment horizontal="center" vertical="center"/>
    </xf>
    <xf numFmtId="0" fontId="46" fillId="40" borderId="0" xfId="0" applyFont="1" applyFill="1"/>
    <xf numFmtId="0" fontId="3" fillId="37" borderId="61" xfId="0" applyFont="1" applyFill="1" applyBorder="1" applyAlignment="1">
      <alignment wrapText="1"/>
    </xf>
    <xf numFmtId="0" fontId="46" fillId="0" borderId="143" xfId="0" applyFont="1" applyBorder="1" applyAlignment="1">
      <alignment horizontal="center" vertical="center" wrapText="1"/>
    </xf>
    <xf numFmtId="0" fontId="46" fillId="36" borderId="109" xfId="0" applyFont="1" applyFill="1" applyBorder="1" applyAlignment="1">
      <alignment horizontal="center" vertical="center"/>
    </xf>
    <xf numFmtId="2" fontId="51" fillId="36" borderId="109" xfId="0" applyNumberFormat="1" applyFont="1" applyFill="1" applyBorder="1" applyAlignment="1">
      <alignment horizontal="center" vertical="center"/>
    </xf>
    <xf numFmtId="0" fontId="51" fillId="36" borderId="109" xfId="0" applyFont="1" applyFill="1" applyBorder="1" applyAlignment="1">
      <alignment horizontal="center" vertical="center" wrapText="1"/>
    </xf>
    <xf numFmtId="2" fontId="46" fillId="36" borderId="109" xfId="0" applyNumberFormat="1" applyFont="1" applyFill="1" applyBorder="1" applyAlignment="1">
      <alignment horizontal="center" vertical="center"/>
    </xf>
    <xf numFmtId="9" fontId="46" fillId="36" borderId="109" xfId="0" applyNumberFormat="1" applyFont="1" applyFill="1" applyBorder="1" applyAlignment="1">
      <alignment horizontal="center" vertical="center"/>
    </xf>
    <xf numFmtId="1" fontId="46" fillId="36" borderId="109" xfId="0" applyNumberFormat="1" applyFont="1" applyFill="1" applyBorder="1" applyAlignment="1">
      <alignment horizontal="center" vertical="center"/>
    </xf>
    <xf numFmtId="165" fontId="46" fillId="36" borderId="110" xfId="0" applyNumberFormat="1" applyFont="1" applyFill="1" applyBorder="1" applyAlignment="1">
      <alignment horizontal="center" vertical="center"/>
    </xf>
    <xf numFmtId="2" fontId="46" fillId="36" borderId="108" xfId="0" applyNumberFormat="1" applyFont="1" applyFill="1" applyBorder="1" applyAlignment="1">
      <alignment horizontal="center" vertical="center"/>
    </xf>
    <xf numFmtId="0" fontId="46" fillId="0" borderId="64" xfId="0" applyFont="1" applyBorder="1" applyAlignment="1">
      <alignment vertical="center"/>
    </xf>
    <xf numFmtId="0" fontId="46" fillId="36" borderId="318" xfId="0" applyFont="1" applyFill="1" applyBorder="1" applyAlignment="1">
      <alignment horizontal="center" vertical="center"/>
    </xf>
    <xf numFmtId="0" fontId="46" fillId="36" borderId="319" xfId="0" applyFont="1" applyFill="1" applyBorder="1" applyAlignment="1">
      <alignment horizontal="center" vertical="center"/>
    </xf>
    <xf numFmtId="0" fontId="51" fillId="36" borderId="138" xfId="0" applyFont="1" applyFill="1" applyBorder="1" applyAlignment="1">
      <alignment horizontal="center" vertical="center" wrapText="1"/>
    </xf>
    <xf numFmtId="170" fontId="46" fillId="36" borderId="109" xfId="0" applyNumberFormat="1" applyFont="1" applyFill="1" applyBorder="1" applyAlignment="1">
      <alignment horizontal="center" vertical="center"/>
    </xf>
    <xf numFmtId="0" fontId="37" fillId="36" borderId="109" xfId="34" applyFill="1" applyBorder="1" applyAlignment="1" applyProtection="1">
      <alignment horizontal="center" vertical="center" wrapText="1"/>
      <protection locked="0"/>
    </xf>
    <xf numFmtId="0" fontId="46" fillId="36" borderId="173" xfId="0" applyFont="1" applyFill="1" applyBorder="1" applyAlignment="1">
      <alignment horizontal="center" vertical="center"/>
    </xf>
    <xf numFmtId="0" fontId="46" fillId="36" borderId="172" xfId="0" applyFont="1" applyFill="1" applyBorder="1" applyAlignment="1">
      <alignment horizontal="center" vertical="center"/>
    </xf>
    <xf numFmtId="2" fontId="51" fillId="36" borderId="71" xfId="0" applyNumberFormat="1" applyFont="1" applyFill="1" applyBorder="1" applyAlignment="1">
      <alignment horizontal="center" vertical="center"/>
    </xf>
    <xf numFmtId="0" fontId="37" fillId="36" borderId="71" xfId="34" applyFill="1" applyBorder="1" applyAlignment="1" applyProtection="1">
      <alignment horizontal="center" vertical="center" wrapText="1"/>
      <protection locked="0"/>
    </xf>
    <xf numFmtId="0" fontId="46" fillId="0" borderId="61" xfId="0" applyFont="1" applyBorder="1" applyAlignment="1">
      <alignment vertical="center" wrapText="1"/>
    </xf>
    <xf numFmtId="0" fontId="46" fillId="0" borderId="6" xfId="0" applyFont="1" applyBorder="1" applyAlignment="1">
      <alignment vertical="center" wrapText="1"/>
    </xf>
    <xf numFmtId="0" fontId="37" fillId="38" borderId="281" xfId="34" applyFill="1" applyBorder="1" applyAlignment="1" applyProtection="1">
      <alignment horizontal="center" vertical="center" wrapText="1"/>
      <protection locked="0"/>
    </xf>
    <xf numFmtId="0" fontId="50" fillId="0" borderId="71" xfId="0" applyFont="1" applyBorder="1" applyAlignment="1">
      <alignment horizontal="center" vertical="center" wrapText="1"/>
    </xf>
    <xf numFmtId="9" fontId="50" fillId="0" borderId="71" xfId="43" applyFont="1" applyBorder="1" applyAlignment="1">
      <alignment horizontal="center" vertical="center"/>
    </xf>
    <xf numFmtId="9" fontId="50" fillId="6" borderId="71" xfId="43" applyFont="1" applyFill="1" applyBorder="1" applyAlignment="1">
      <alignment horizontal="center" vertical="center"/>
    </xf>
    <xf numFmtId="9" fontId="50" fillId="0" borderId="146" xfId="43" applyFont="1" applyBorder="1" applyAlignment="1">
      <alignment horizontal="center" vertical="center"/>
    </xf>
    <xf numFmtId="9" fontId="50" fillId="39" borderId="146" xfId="43" applyFont="1" applyFill="1" applyBorder="1" applyAlignment="1">
      <alignment horizontal="center" vertical="center"/>
    </xf>
    <xf numFmtId="0" fontId="56" fillId="0" borderId="69" xfId="0" applyFont="1" applyBorder="1" applyAlignment="1">
      <alignment horizontal="center" vertical="center" wrapText="1"/>
    </xf>
    <xf numFmtId="168" fontId="50" fillId="0" borderId="71" xfId="0" applyNumberFormat="1" applyFont="1" applyBorder="1" applyAlignment="1">
      <alignment horizontal="center" vertical="center"/>
    </xf>
    <xf numFmtId="170" fontId="50" fillId="0" borderId="71" xfId="0" applyNumberFormat="1" applyFont="1" applyBorder="1" applyAlignment="1">
      <alignment horizontal="center" vertical="center" wrapText="1"/>
    </xf>
    <xf numFmtId="0" fontId="58" fillId="0" borderId="326" xfId="0" applyFont="1" applyBorder="1" applyAlignment="1">
      <alignment horizontal="center" vertical="center" wrapText="1"/>
    </xf>
    <xf numFmtId="0" fontId="58" fillId="0" borderId="282" xfId="0" applyFont="1" applyBorder="1" applyAlignment="1">
      <alignment horizontal="center" vertical="center"/>
    </xf>
    <xf numFmtId="0" fontId="50" fillId="0" borderId="19" xfId="0" applyFont="1" applyBorder="1" applyAlignment="1">
      <alignment horizontal="center" vertical="center" wrapText="1"/>
    </xf>
    <xf numFmtId="0" fontId="46" fillId="0" borderId="61" xfId="0" applyFont="1" applyBorder="1" applyAlignment="1">
      <alignment horizontal="center" vertical="center"/>
    </xf>
    <xf numFmtId="0" fontId="46" fillId="0" borderId="115" xfId="0" applyFont="1" applyBorder="1" applyAlignment="1">
      <alignment horizontal="center" vertical="center" wrapText="1"/>
    </xf>
    <xf numFmtId="170" fontId="46" fillId="0" borderId="61" xfId="0" applyNumberFormat="1" applyFont="1" applyBorder="1" applyAlignment="1">
      <alignment horizontal="center" vertical="center"/>
    </xf>
    <xf numFmtId="0" fontId="46" fillId="0" borderId="61"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37" xfId="0" applyFont="1" applyBorder="1" applyAlignment="1">
      <alignment horizontal="center" vertical="center"/>
    </xf>
    <xf numFmtId="0" fontId="51" fillId="0" borderId="4" xfId="0" applyFont="1" applyBorder="1" applyAlignment="1">
      <alignment horizontal="center" vertical="center" wrapText="1"/>
    </xf>
    <xf numFmtId="0" fontId="51" fillId="0" borderId="107" xfId="0" applyFont="1" applyBorder="1" applyAlignment="1">
      <alignment horizontal="center" vertical="center" wrapText="1"/>
    </xf>
    <xf numFmtId="0" fontId="51" fillId="0" borderId="32" xfId="0" applyFont="1" applyBorder="1" applyAlignment="1">
      <alignment horizontal="center" vertical="center"/>
    </xf>
    <xf numFmtId="0" fontId="46" fillId="0" borderId="119" xfId="0" applyFont="1" applyBorder="1" applyAlignment="1">
      <alignment horizontal="center" vertical="center" wrapText="1"/>
    </xf>
    <xf numFmtId="0" fontId="3" fillId="36" borderId="64" xfId="0" applyFont="1" applyFill="1" applyBorder="1" applyAlignment="1">
      <alignment wrapText="1"/>
    </xf>
    <xf numFmtId="12" fontId="3" fillId="36" borderId="61" xfId="0" applyNumberFormat="1" applyFont="1" applyFill="1" applyBorder="1" applyAlignment="1">
      <alignment horizontal="left" vertical="center"/>
    </xf>
    <xf numFmtId="0" fontId="46" fillId="0" borderId="327" xfId="0" applyFont="1" applyBorder="1" applyAlignment="1">
      <alignment horizontal="center" vertical="center"/>
    </xf>
    <xf numFmtId="0" fontId="51" fillId="0" borderId="5"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77" xfId="0" applyFont="1" applyBorder="1" applyAlignment="1">
      <alignment horizontal="center" vertical="center"/>
    </xf>
    <xf numFmtId="0" fontId="46" fillId="0" borderId="63" xfId="0" applyFont="1" applyBorder="1" applyAlignment="1">
      <alignment horizontal="center" vertical="center" wrapText="1"/>
    </xf>
    <xf numFmtId="166" fontId="46" fillId="0" borderId="90" xfId="0" applyNumberFormat="1" applyFont="1" applyBorder="1" applyAlignment="1">
      <alignment horizontal="center" wrapText="1"/>
    </xf>
    <xf numFmtId="0" fontId="46" fillId="0" borderId="90" xfId="0" applyFont="1" applyBorder="1" applyAlignment="1">
      <alignment horizontal="center" vertical="center" wrapText="1"/>
    </xf>
    <xf numFmtId="167" fontId="46" fillId="0" borderId="63" xfId="0" applyNumberFormat="1" applyFont="1" applyBorder="1" applyAlignment="1">
      <alignment horizontal="center" vertical="center"/>
    </xf>
    <xf numFmtId="9" fontId="46" fillId="0" borderId="63" xfId="0" applyNumberFormat="1" applyFont="1" applyBorder="1" applyAlignment="1">
      <alignment horizontal="center" vertical="center"/>
    </xf>
    <xf numFmtId="9" fontId="46" fillId="6" borderId="63" xfId="0" applyNumberFormat="1" applyFont="1" applyFill="1" applyBorder="1" applyAlignment="1">
      <alignment horizontal="center" vertical="center"/>
    </xf>
    <xf numFmtId="165" fontId="46" fillId="0" borderId="90" xfId="0" applyNumberFormat="1" applyFont="1" applyBorder="1" applyAlignment="1">
      <alignment horizontal="center" vertical="center"/>
    </xf>
    <xf numFmtId="0" fontId="51" fillId="0" borderId="18" xfId="0" applyFont="1" applyBorder="1" applyAlignment="1">
      <alignment horizontal="center" vertical="center"/>
    </xf>
    <xf numFmtId="0" fontId="51" fillId="0" borderId="77" xfId="0" applyFont="1" applyBorder="1" applyAlignment="1">
      <alignment horizontal="center" vertical="center" wrapText="1"/>
    </xf>
    <xf numFmtId="0" fontId="46" fillId="0" borderId="63" xfId="0" applyFont="1" applyBorder="1" applyAlignment="1">
      <alignment horizontal="center" vertical="center"/>
    </xf>
    <xf numFmtId="170" fontId="46" fillId="0" borderId="63" xfId="0" applyNumberFormat="1" applyFont="1" applyBorder="1" applyAlignment="1">
      <alignment horizontal="center" vertical="center"/>
    </xf>
    <xf numFmtId="0" fontId="3" fillId="0" borderId="63" xfId="0" applyFont="1" applyBorder="1" applyAlignment="1">
      <alignment horizontal="center" vertical="center" wrapText="1"/>
    </xf>
    <xf numFmtId="0" fontId="46" fillId="0" borderId="116" xfId="0" applyFont="1" applyBorder="1" applyAlignment="1">
      <alignment horizontal="center" vertical="center" wrapText="1"/>
    </xf>
    <xf numFmtId="0" fontId="46" fillId="0" borderId="327" xfId="0" applyFont="1" applyBorder="1" applyAlignment="1">
      <alignment horizontal="center" vertical="center" wrapText="1"/>
    </xf>
    <xf numFmtId="0" fontId="51" fillId="0" borderId="5" xfId="0" applyFont="1" applyBorder="1" applyAlignment="1">
      <alignment horizontal="center" vertical="center"/>
    </xf>
    <xf numFmtId="0" fontId="46" fillId="0" borderId="18" xfId="0" applyFont="1" applyBorder="1" applyAlignment="1">
      <alignment horizontal="center" vertical="center"/>
    </xf>
    <xf numFmtId="0" fontId="46" fillId="0" borderId="66" xfId="0" applyFont="1" applyBorder="1" applyAlignment="1">
      <alignment horizontal="center" vertical="center"/>
    </xf>
    <xf numFmtId="166" fontId="46" fillId="0" borderId="63" xfId="0" applyNumberFormat="1" applyFont="1" applyBorder="1" applyAlignment="1">
      <alignment horizontal="center" wrapText="1"/>
    </xf>
    <xf numFmtId="165" fontId="46" fillId="0" borderId="328" xfId="0" applyNumberFormat="1" applyFont="1" applyBorder="1" applyAlignment="1">
      <alignment horizontal="center" vertical="center"/>
    </xf>
    <xf numFmtId="2" fontId="51" fillId="0" borderId="18" xfId="0" applyNumberFormat="1" applyFont="1" applyBorder="1" applyAlignment="1">
      <alignment horizontal="center" vertical="center"/>
    </xf>
    <xf numFmtId="0" fontId="51" fillId="0" borderId="66" xfId="0" applyFont="1" applyBorder="1" applyAlignment="1">
      <alignment horizontal="center" vertical="center" wrapText="1"/>
    </xf>
    <xf numFmtId="2" fontId="46" fillId="0" borderId="63" xfId="0" applyNumberFormat="1" applyFont="1" applyBorder="1" applyAlignment="1">
      <alignment horizontal="center" vertical="center"/>
    </xf>
    <xf numFmtId="165" fontId="46" fillId="0" borderId="63" xfId="0" applyNumberFormat="1" applyFont="1" applyBorder="1" applyAlignment="1">
      <alignment horizontal="center" vertical="center"/>
    </xf>
    <xf numFmtId="1" fontId="46" fillId="0" borderId="63" xfId="0" applyNumberFormat="1" applyFont="1" applyBorder="1" applyAlignment="1">
      <alignment horizontal="center" vertical="center"/>
    </xf>
    <xf numFmtId="9" fontId="46" fillId="6" borderId="63" xfId="0" applyNumberFormat="1" applyFont="1" applyFill="1" applyBorder="1" applyAlignment="1" applyProtection="1">
      <alignment horizontal="center" vertical="center"/>
      <protection locked="0"/>
    </xf>
    <xf numFmtId="2" fontId="51" fillId="0" borderId="5" xfId="0" applyNumberFormat="1" applyFont="1" applyBorder="1" applyAlignment="1">
      <alignment horizontal="center" vertical="center" wrapText="1"/>
    </xf>
    <xf numFmtId="0" fontId="74" fillId="0" borderId="0" xfId="40" applyFont="1"/>
    <xf numFmtId="0" fontId="46" fillId="0" borderId="105" xfId="0" applyFont="1" applyBorder="1" applyAlignment="1">
      <alignment horizontal="center" vertical="center"/>
    </xf>
    <xf numFmtId="0" fontId="46" fillId="0" borderId="91" xfId="0" applyFont="1" applyBorder="1" applyAlignment="1">
      <alignment horizontal="center" vertical="center" wrapText="1"/>
    </xf>
    <xf numFmtId="0" fontId="46" fillId="0" borderId="91" xfId="0" applyFont="1" applyBorder="1" applyAlignment="1">
      <alignment horizontal="center" vertical="center"/>
    </xf>
    <xf numFmtId="0" fontId="56" fillId="0" borderId="91" xfId="0" applyFont="1" applyBorder="1" applyAlignment="1">
      <alignment horizontal="center" vertical="center" wrapText="1"/>
    </xf>
    <xf numFmtId="170" fontId="46" fillId="0" borderId="91" xfId="0" applyNumberFormat="1" applyFont="1" applyBorder="1" applyAlignment="1">
      <alignment horizontal="center" vertical="center"/>
    </xf>
    <xf numFmtId="0" fontId="58" fillId="0" borderId="148" xfId="0" applyFont="1" applyBorder="1" applyAlignment="1">
      <alignment horizontal="center" vertical="center"/>
    </xf>
    <xf numFmtId="168" fontId="46" fillId="0" borderId="94" xfId="0" applyNumberFormat="1" applyFont="1" applyBorder="1" applyAlignment="1">
      <alignment horizontal="center" vertical="center"/>
    </xf>
    <xf numFmtId="168" fontId="58" fillId="0" borderId="150" xfId="0" applyNumberFormat="1" applyFont="1" applyBorder="1" applyAlignment="1">
      <alignment horizontal="center" vertical="center"/>
    </xf>
    <xf numFmtId="2" fontId="59" fillId="0" borderId="147" xfId="0" applyNumberFormat="1" applyFont="1" applyBorder="1" applyAlignment="1">
      <alignment horizontal="center" vertical="center" wrapText="1"/>
    </xf>
    <xf numFmtId="0" fontId="46" fillId="0" borderId="191" xfId="0" applyFont="1" applyBorder="1" applyAlignment="1">
      <alignment horizontal="center" vertical="center" wrapText="1"/>
    </xf>
    <xf numFmtId="0" fontId="46" fillId="0" borderId="282" xfId="0" applyFont="1" applyBorder="1" applyAlignment="1">
      <alignment horizontal="center" vertical="center"/>
    </xf>
    <xf numFmtId="0" fontId="46" fillId="0" borderId="124" xfId="0" applyFont="1" applyBorder="1" applyAlignment="1">
      <alignment horizontal="center" vertical="center" wrapText="1"/>
    </xf>
    <xf numFmtId="0" fontId="51" fillId="37" borderId="105" xfId="0" applyFont="1" applyFill="1" applyBorder="1" applyAlignment="1">
      <alignment horizontal="center" vertical="center" wrapText="1"/>
    </xf>
    <xf numFmtId="0" fontId="51" fillId="37" borderId="76" xfId="0" applyFont="1" applyFill="1" applyBorder="1" applyAlignment="1">
      <alignment horizontal="center" vertical="center" wrapText="1"/>
    </xf>
    <xf numFmtId="2" fontId="51" fillId="37" borderId="92" xfId="0" applyNumberFormat="1" applyFont="1" applyFill="1" applyBorder="1" applyAlignment="1">
      <alignment horizontal="center" vertical="center" wrapText="1"/>
    </xf>
    <xf numFmtId="0" fontId="51" fillId="37" borderId="105" xfId="0" applyFont="1" applyFill="1" applyBorder="1" applyAlignment="1">
      <alignment horizontal="center" vertical="center"/>
    </xf>
    <xf numFmtId="0" fontId="56" fillId="37" borderId="76" xfId="0" applyFont="1" applyFill="1" applyBorder="1" applyAlignment="1">
      <alignment horizontal="center" vertical="center" wrapText="1"/>
    </xf>
    <xf numFmtId="0" fontId="51" fillId="37" borderId="92" xfId="0" applyFont="1" applyFill="1" applyBorder="1" applyAlignment="1">
      <alignment horizontal="center" vertical="center" wrapText="1"/>
    </xf>
    <xf numFmtId="0" fontId="46" fillId="37" borderId="105" xfId="0" applyFont="1" applyFill="1" applyBorder="1" applyAlignment="1">
      <alignment horizontal="center" vertical="center"/>
    </xf>
    <xf numFmtId="0" fontId="46" fillId="37" borderId="76" xfId="0" applyFont="1" applyFill="1" applyBorder="1" applyAlignment="1">
      <alignment horizontal="center" vertical="center"/>
    </xf>
    <xf numFmtId="0" fontId="46" fillId="37" borderId="92" xfId="0" applyFont="1" applyFill="1" applyBorder="1" applyAlignment="1">
      <alignment horizontal="center" vertical="center" wrapText="1"/>
    </xf>
    <xf numFmtId="170" fontId="46" fillId="37" borderId="105" xfId="0" applyNumberFormat="1" applyFont="1" applyFill="1" applyBorder="1" applyAlignment="1">
      <alignment horizontal="center" vertical="center"/>
    </xf>
    <xf numFmtId="170" fontId="46" fillId="37" borderId="76" xfId="0" applyNumberFormat="1" applyFont="1" applyFill="1" applyBorder="1" applyAlignment="1">
      <alignment horizontal="center" vertical="center"/>
    </xf>
    <xf numFmtId="170" fontId="46" fillId="37" borderId="92" xfId="0" applyNumberFormat="1" applyFont="1" applyFill="1" applyBorder="1" applyAlignment="1">
      <alignment horizontal="center" vertical="center" wrapText="1"/>
    </xf>
    <xf numFmtId="0" fontId="46" fillId="37" borderId="105" xfId="0" applyFont="1" applyFill="1" applyBorder="1" applyAlignment="1">
      <alignment horizontal="center" vertical="center" wrapText="1"/>
    </xf>
    <xf numFmtId="0" fontId="46" fillId="37" borderId="76" xfId="0" applyFont="1" applyFill="1" applyBorder="1" applyAlignment="1">
      <alignment horizontal="center" vertical="center" wrapText="1"/>
    </xf>
    <xf numFmtId="0" fontId="3" fillId="37" borderId="105" xfId="0" applyFont="1" applyFill="1" applyBorder="1" applyAlignment="1">
      <alignment horizontal="center" vertical="center"/>
    </xf>
    <xf numFmtId="0" fontId="46" fillId="37" borderId="106" xfId="0" applyFont="1" applyFill="1" applyBorder="1" applyAlignment="1">
      <alignment horizontal="center" vertical="center" wrapText="1"/>
    </xf>
    <xf numFmtId="0" fontId="46" fillId="37" borderId="112" xfId="0" applyFont="1" applyFill="1" applyBorder="1" applyAlignment="1">
      <alignment horizontal="center" vertical="center" wrapText="1"/>
    </xf>
    <xf numFmtId="0" fontId="38" fillId="37" borderId="298" xfId="35" applyFill="1" applyBorder="1" applyAlignment="1" applyProtection="1">
      <alignment horizontal="center" vertical="center" wrapText="1"/>
      <protection locked="0"/>
    </xf>
    <xf numFmtId="0" fontId="46" fillId="37" borderId="97" xfId="0" applyFont="1" applyFill="1" applyBorder="1" applyAlignment="1">
      <alignment horizontal="center" vertical="center" wrapText="1"/>
    </xf>
    <xf numFmtId="0" fontId="46" fillId="37" borderId="128" xfId="0" applyFont="1" applyFill="1" applyBorder="1" applyAlignment="1">
      <alignment horizontal="center" vertical="center" wrapText="1"/>
    </xf>
    <xf numFmtId="0" fontId="46" fillId="37" borderId="130" xfId="0" applyFont="1" applyFill="1" applyBorder="1" applyAlignment="1">
      <alignment horizontal="center" vertical="center" wrapText="1"/>
    </xf>
    <xf numFmtId="0" fontId="46" fillId="37" borderId="131" xfId="0" applyFont="1" applyFill="1" applyBorder="1" applyAlignment="1">
      <alignment horizontal="center" vertical="center" wrapText="1"/>
    </xf>
    <xf numFmtId="0" fontId="46" fillId="36" borderId="318" xfId="0" applyFont="1" applyFill="1" applyBorder="1" applyAlignment="1">
      <alignment horizontal="center" vertical="center" wrapText="1"/>
    </xf>
    <xf numFmtId="0" fontId="46" fillId="36" borderId="112" xfId="0" applyFont="1" applyFill="1" applyBorder="1" applyAlignment="1">
      <alignment horizontal="center" vertical="center" wrapText="1"/>
    </xf>
    <xf numFmtId="0" fontId="37" fillId="36" borderId="340" xfId="34" applyFill="1" applyBorder="1" applyAlignment="1" applyProtection="1">
      <alignment horizontal="center" vertical="center" wrapText="1"/>
      <protection locked="0"/>
    </xf>
    <xf numFmtId="0" fontId="46" fillId="36" borderId="101" xfId="0" applyFont="1" applyFill="1" applyBorder="1" applyAlignment="1">
      <alignment horizontal="center" vertical="center"/>
    </xf>
    <xf numFmtId="0" fontId="46" fillId="36" borderId="211" xfId="0" applyFont="1" applyFill="1" applyBorder="1" applyAlignment="1">
      <alignment horizontal="center" vertical="center"/>
    </xf>
    <xf numFmtId="0" fontId="51" fillId="37" borderId="109" xfId="0" applyFont="1" applyFill="1" applyBorder="1" applyAlignment="1">
      <alignment horizontal="center" vertical="center"/>
    </xf>
    <xf numFmtId="0" fontId="46" fillId="37" borderId="109" xfId="0" applyFont="1" applyFill="1" applyBorder="1" applyAlignment="1">
      <alignment horizontal="center" vertical="center"/>
    </xf>
    <xf numFmtId="170" fontId="46" fillId="37" borderId="109" xfId="0" applyNumberFormat="1" applyFont="1" applyFill="1" applyBorder="1" applyAlignment="1">
      <alignment horizontal="center" vertical="center"/>
    </xf>
    <xf numFmtId="0" fontId="46" fillId="37" borderId="109" xfId="0" applyFont="1" applyFill="1" applyBorder="1" applyAlignment="1">
      <alignment horizontal="center" vertical="center" wrapText="1"/>
    </xf>
    <xf numFmtId="0" fontId="46" fillId="37" borderId="344" xfId="0" applyFont="1" applyFill="1" applyBorder="1" applyAlignment="1">
      <alignment horizontal="center" vertical="center" wrapText="1"/>
    </xf>
    <xf numFmtId="0" fontId="46" fillId="37" borderId="345" xfId="0" applyFont="1" applyFill="1" applyBorder="1" applyAlignment="1">
      <alignment horizontal="center" vertical="center" wrapText="1"/>
    </xf>
    <xf numFmtId="2" fontId="58" fillId="0" borderId="146" xfId="46" applyNumberFormat="1" applyFont="1" applyBorder="1" applyAlignment="1">
      <alignment horizontal="center" vertical="center" wrapText="1"/>
    </xf>
    <xf numFmtId="165" fontId="46" fillId="0" borderId="222" xfId="0" applyNumberFormat="1" applyFont="1" applyBorder="1" applyAlignment="1">
      <alignment horizontal="center"/>
    </xf>
    <xf numFmtId="9" fontId="46" fillId="0" borderId="225" xfId="0" applyNumberFormat="1" applyFont="1" applyBorder="1" applyAlignment="1">
      <alignment horizontal="center"/>
    </xf>
    <xf numFmtId="0" fontId="37" fillId="0" borderId="94" xfId="34" applyBorder="1" applyAlignment="1">
      <alignment horizontal="center" vertical="center" wrapText="1"/>
    </xf>
    <xf numFmtId="0" fontId="13" fillId="0" borderId="61" xfId="0" applyFont="1" applyBorder="1" applyAlignment="1">
      <alignment horizontal="left" vertical="center"/>
    </xf>
    <xf numFmtId="0" fontId="3" fillId="0" borderId="60" xfId="0" applyFont="1" applyBorder="1" applyAlignment="1">
      <alignment horizontal="left" vertical="center"/>
    </xf>
    <xf numFmtId="0" fontId="13" fillId="0" borderId="61" xfId="0" applyFont="1" applyBorder="1" applyAlignment="1">
      <alignment horizontal="left" vertical="center" wrapText="1"/>
    </xf>
    <xf numFmtId="3" fontId="46" fillId="0" borderId="186" xfId="0" applyNumberFormat="1" applyFont="1" applyBorder="1" applyAlignment="1">
      <alignment horizontal="center" vertical="center" wrapText="1"/>
    </xf>
    <xf numFmtId="9" fontId="46" fillId="39" borderId="225" xfId="0" applyNumberFormat="1" applyFont="1" applyFill="1" applyBorder="1" applyAlignment="1">
      <alignment horizontal="center"/>
    </xf>
    <xf numFmtId="0" fontId="37" fillId="0" borderId="71" xfId="34" applyBorder="1" applyAlignment="1">
      <alignment horizontal="center" vertical="center" wrapText="1"/>
    </xf>
    <xf numFmtId="0" fontId="46" fillId="0" borderId="209" xfId="0" applyFont="1" applyBorder="1" applyAlignment="1">
      <alignment horizontal="center" vertical="center"/>
    </xf>
    <xf numFmtId="0" fontId="51" fillId="0" borderId="209" xfId="0" applyFont="1" applyBorder="1" applyAlignment="1">
      <alignment horizontal="center" vertical="center" wrapText="1"/>
    </xf>
    <xf numFmtId="0" fontId="56" fillId="0" borderId="209" xfId="0" applyFont="1" applyBorder="1" applyAlignment="1">
      <alignment horizontal="center" vertical="center" wrapText="1"/>
    </xf>
    <xf numFmtId="170" fontId="46" fillId="0" borderId="209" xfId="0" applyNumberFormat="1" applyFont="1" applyBorder="1" applyAlignment="1">
      <alignment horizontal="center" vertical="center"/>
    </xf>
    <xf numFmtId="0" fontId="46" fillId="0" borderId="209" xfId="0" applyFont="1" applyBorder="1" applyAlignment="1">
      <alignment horizontal="center" vertical="center" wrapText="1"/>
    </xf>
    <xf numFmtId="0" fontId="37" fillId="0" borderId="361" xfId="34" applyBorder="1" applyAlignment="1" applyProtection="1">
      <alignment horizontal="center" vertical="center" wrapText="1"/>
      <protection locked="0"/>
    </xf>
    <xf numFmtId="0" fontId="46" fillId="0" borderId="344" xfId="0" applyFont="1" applyBorder="1" applyAlignment="1">
      <alignment horizontal="center" vertical="center"/>
    </xf>
    <xf numFmtId="0" fontId="58" fillId="0" borderId="0" xfId="0" applyFont="1" applyAlignment="1">
      <alignment horizontal="left"/>
    </xf>
    <xf numFmtId="0" fontId="51" fillId="36" borderId="188" xfId="0" applyFont="1" applyFill="1" applyBorder="1" applyAlignment="1">
      <alignment horizontal="center" vertical="center" wrapText="1"/>
    </xf>
    <xf numFmtId="0" fontId="58" fillId="0" borderId="43" xfId="0" applyFont="1" applyBorder="1" applyAlignment="1">
      <alignment horizontal="center" vertical="center"/>
    </xf>
    <xf numFmtId="0" fontId="50" fillId="0" borderId="43" xfId="0" applyFont="1" applyBorder="1" applyAlignment="1">
      <alignment horizontal="center" vertical="center"/>
    </xf>
    <xf numFmtId="2" fontId="56" fillId="0" borderId="109" xfId="0" applyNumberFormat="1" applyFont="1" applyBorder="1" applyAlignment="1">
      <alignment horizontal="center" vertical="center" wrapText="1"/>
    </xf>
    <xf numFmtId="2" fontId="50" fillId="0" borderId="109" xfId="0" applyNumberFormat="1" applyFont="1" applyBorder="1" applyAlignment="1">
      <alignment horizontal="center" vertical="center" wrapText="1"/>
    </xf>
    <xf numFmtId="0" fontId="50" fillId="0" borderId="109" xfId="0" applyFont="1" applyBorder="1" applyAlignment="1">
      <alignment horizontal="center" vertical="center" wrapText="1"/>
    </xf>
    <xf numFmtId="14" fontId="58" fillId="0" borderId="109" xfId="46" applyNumberFormat="1" applyFont="1" applyBorder="1" applyAlignment="1">
      <alignment horizontal="center" vertical="center"/>
    </xf>
    <xf numFmtId="0" fontId="50" fillId="0" borderId="108" xfId="0" applyFont="1" applyBorder="1" applyAlignment="1">
      <alignment horizontal="center" vertical="center" wrapText="1"/>
    </xf>
    <xf numFmtId="0" fontId="37" fillId="0" borderId="108" xfId="34" applyFill="1" applyBorder="1" applyAlignment="1" applyProtection="1">
      <alignment horizontal="center" vertical="center" wrapText="1"/>
      <protection locked="0"/>
    </xf>
    <xf numFmtId="0" fontId="50" fillId="0" borderId="108" xfId="0" applyFont="1" applyBorder="1" applyAlignment="1">
      <alignment horizontal="center" vertical="center"/>
    </xf>
    <xf numFmtId="0" fontId="50" fillId="0" borderId="212" xfId="0" applyFont="1" applyBorder="1" applyAlignment="1">
      <alignment horizontal="center" vertical="center"/>
    </xf>
    <xf numFmtId="0" fontId="37" fillId="0" borderId="67" xfId="34" applyBorder="1" applyAlignment="1" applyProtection="1">
      <alignment horizontal="center" wrapText="1"/>
      <protection locked="0"/>
    </xf>
    <xf numFmtId="0" fontId="58" fillId="0" borderId="0" xfId="0" applyFont="1"/>
    <xf numFmtId="0" fontId="58" fillId="0" borderId="0" xfId="0" applyFont="1" applyAlignment="1">
      <alignment vertical="top"/>
    </xf>
    <xf numFmtId="1" fontId="50" fillId="36" borderId="105" xfId="0" applyNumberFormat="1" applyFont="1" applyFill="1" applyBorder="1" applyAlignment="1">
      <alignment horizontal="center" vertical="center"/>
    </xf>
    <xf numFmtId="0" fontId="56" fillId="36" borderId="187" xfId="0" applyFont="1" applyFill="1" applyBorder="1" applyAlignment="1">
      <alignment horizontal="center" vertical="center"/>
    </xf>
    <xf numFmtId="0" fontId="46" fillId="36" borderId="105" xfId="0" applyFont="1" applyFill="1" applyBorder="1" applyAlignment="1">
      <alignment horizontal="center" vertical="center" wrapText="1"/>
    </xf>
    <xf numFmtId="0" fontId="58" fillId="0" borderId="33" xfId="40" applyFont="1" applyBorder="1" applyAlignment="1">
      <alignment vertical="center" wrapText="1"/>
    </xf>
    <xf numFmtId="0" fontId="58" fillId="0" borderId="34" xfId="40" applyFont="1" applyBorder="1" applyAlignment="1">
      <alignment vertical="center" wrapText="1"/>
    </xf>
    <xf numFmtId="14" fontId="37" fillId="0" borderId="146" xfId="34" applyNumberFormat="1" applyBorder="1" applyAlignment="1">
      <alignment horizontal="center" vertical="center" wrapText="1"/>
    </xf>
    <xf numFmtId="0" fontId="37" fillId="37" borderId="4" xfId="34" applyFill="1" applyBorder="1" applyAlignment="1">
      <alignment horizontal="center" vertical="center" wrapText="1"/>
    </xf>
    <xf numFmtId="0" fontId="37" fillId="37" borderId="5" xfId="34" applyFill="1" applyBorder="1" applyAlignment="1">
      <alignment horizontal="center" vertical="center" wrapText="1"/>
    </xf>
    <xf numFmtId="0" fontId="37" fillId="0" borderId="43" xfId="34" applyBorder="1" applyAlignment="1">
      <alignment horizontal="center" vertical="center" wrapText="1"/>
    </xf>
    <xf numFmtId="0" fontId="37" fillId="0" borderId="17" xfId="34" applyBorder="1" applyAlignment="1">
      <alignment horizontal="center" vertical="center" wrapText="1"/>
    </xf>
    <xf numFmtId="0" fontId="37" fillId="0" borderId="165" xfId="34" applyBorder="1" applyAlignment="1" applyProtection="1">
      <alignment horizontal="center" vertical="center" wrapText="1"/>
      <protection locked="0"/>
    </xf>
    <xf numFmtId="0" fontId="37" fillId="0" borderId="306" xfId="34" applyBorder="1" applyAlignment="1" applyProtection="1">
      <alignment horizontal="center" vertical="center" wrapText="1"/>
      <protection locked="0"/>
    </xf>
    <xf numFmtId="0" fontId="37" fillId="0" borderId="148" xfId="34" applyBorder="1" applyAlignment="1" applyProtection="1">
      <alignment horizontal="center" vertical="center" wrapText="1"/>
      <protection locked="0"/>
    </xf>
    <xf numFmtId="0" fontId="37" fillId="0" borderId="307" xfId="34" applyBorder="1" applyAlignment="1" applyProtection="1">
      <alignment horizontal="center" vertical="center" wrapText="1"/>
      <protection locked="0"/>
    </xf>
    <xf numFmtId="0" fontId="37" fillId="0" borderId="308" xfId="34" applyBorder="1" applyAlignment="1" applyProtection="1">
      <alignment horizontal="center" vertical="center" wrapText="1"/>
      <protection locked="0"/>
    </xf>
    <xf numFmtId="0" fontId="37" fillId="0" borderId="309" xfId="34" applyBorder="1" applyAlignment="1" applyProtection="1">
      <alignment horizontal="center" vertical="center" wrapText="1"/>
      <protection locked="0"/>
    </xf>
    <xf numFmtId="0" fontId="37" fillId="0" borderId="310" xfId="34" applyBorder="1" applyAlignment="1" applyProtection="1">
      <alignment horizontal="center" vertical="center" wrapText="1"/>
      <protection locked="0"/>
    </xf>
    <xf numFmtId="0" fontId="37" fillId="37" borderId="139" xfId="34" applyFill="1" applyBorder="1" applyAlignment="1" applyProtection="1">
      <alignment horizontal="center" vertical="center" wrapText="1"/>
      <protection locked="0"/>
    </xf>
    <xf numFmtId="0" fontId="37" fillId="37" borderId="166" xfId="34" applyFill="1" applyBorder="1" applyAlignment="1" applyProtection="1">
      <alignment horizontal="center" vertical="center" wrapText="1"/>
      <protection locked="0"/>
    </xf>
    <xf numFmtId="0" fontId="37" fillId="37" borderId="150" xfId="34" applyFill="1" applyBorder="1" applyAlignment="1" applyProtection="1">
      <alignment horizontal="center" vertical="center" wrapText="1"/>
      <protection locked="0"/>
    </xf>
    <xf numFmtId="0" fontId="37" fillId="0" borderId="364" xfId="34" applyBorder="1" applyAlignment="1" applyProtection="1">
      <alignment horizontal="center" vertical="center" wrapText="1"/>
      <protection locked="0"/>
    </xf>
    <xf numFmtId="0" fontId="37" fillId="0" borderId="148" xfId="34" applyBorder="1" applyAlignment="1">
      <alignment horizontal="center" vertical="center" wrapText="1"/>
    </xf>
    <xf numFmtId="0" fontId="37" fillId="36" borderId="127" xfId="34" applyFill="1" applyBorder="1" applyAlignment="1" applyProtection="1">
      <alignment horizontal="center" vertical="center" wrapText="1"/>
      <protection locked="0"/>
    </xf>
    <xf numFmtId="0" fontId="37" fillId="36" borderId="97" xfId="34" applyFill="1" applyBorder="1" applyAlignment="1" applyProtection="1">
      <alignment horizontal="center" vertical="center" wrapText="1"/>
      <protection locked="0"/>
    </xf>
    <xf numFmtId="0" fontId="37" fillId="36" borderId="101" xfId="34" applyFill="1" applyBorder="1" applyAlignment="1" applyProtection="1">
      <alignment horizontal="center" vertical="center" wrapText="1"/>
      <protection locked="0"/>
    </xf>
    <xf numFmtId="0" fontId="37" fillId="0" borderId="146" xfId="34" applyBorder="1" applyAlignment="1">
      <alignment horizontal="center" vertical="center" wrapText="1"/>
    </xf>
    <xf numFmtId="0" fontId="37" fillId="0" borderId="298" xfId="34" applyBorder="1" applyAlignment="1" applyProtection="1">
      <alignment vertical="center" wrapText="1"/>
      <protection locked="0"/>
    </xf>
    <xf numFmtId="2" fontId="37" fillId="0" borderId="297" xfId="34" applyNumberFormat="1" applyBorder="1" applyAlignment="1">
      <alignment horizontal="center" vertical="center" wrapText="1"/>
    </xf>
    <xf numFmtId="0" fontId="37" fillId="0" borderId="300" xfId="34" applyBorder="1" applyAlignment="1" applyProtection="1">
      <alignment horizontal="center" vertical="center" wrapText="1"/>
      <protection locked="0"/>
    </xf>
    <xf numFmtId="0" fontId="37" fillId="37" borderId="298" xfId="34" applyFill="1" applyBorder="1" applyAlignment="1" applyProtection="1">
      <alignment horizontal="center" vertical="center" wrapText="1"/>
      <protection locked="0"/>
    </xf>
    <xf numFmtId="0" fontId="37" fillId="37" borderId="148" xfId="34" applyFill="1" applyBorder="1" applyAlignment="1" applyProtection="1">
      <alignment horizontal="center" vertical="center" wrapText="1"/>
      <protection locked="0"/>
    </xf>
    <xf numFmtId="0" fontId="37" fillId="37" borderId="299" xfId="34" applyFill="1" applyBorder="1" applyAlignment="1">
      <alignment horizontal="center" vertical="center" wrapText="1"/>
    </xf>
    <xf numFmtId="0" fontId="37" fillId="37" borderId="140" xfId="34" applyFill="1" applyBorder="1" applyAlignment="1">
      <alignment horizontal="center" vertical="center" wrapText="1"/>
    </xf>
    <xf numFmtId="0" fontId="51" fillId="36" borderId="365" xfId="0" applyFont="1" applyFill="1" applyBorder="1" applyAlignment="1">
      <alignment horizontal="center" vertical="center" wrapText="1"/>
    </xf>
    <xf numFmtId="0" fontId="51" fillId="36" borderId="105" xfId="0" applyFont="1" applyFill="1" applyBorder="1" applyAlignment="1">
      <alignment horizontal="center" vertical="center"/>
    </xf>
    <xf numFmtId="170" fontId="46" fillId="36" borderId="105" xfId="0" applyNumberFormat="1" applyFont="1" applyFill="1" applyBorder="1" applyAlignment="1">
      <alignment horizontal="center" vertical="center"/>
    </xf>
    <xf numFmtId="0" fontId="46" fillId="36" borderId="42" xfId="0" applyFont="1" applyFill="1" applyBorder="1" applyAlignment="1">
      <alignment horizontal="center" vertical="center" wrapText="1"/>
    </xf>
    <xf numFmtId="0" fontId="37" fillId="36" borderId="105" xfId="34" applyFill="1" applyBorder="1" applyAlignment="1" applyProtection="1">
      <alignment horizontal="center" vertical="center" wrapText="1"/>
      <protection locked="0"/>
    </xf>
    <xf numFmtId="0" fontId="46" fillId="36" borderId="106" xfId="0" applyFont="1" applyFill="1" applyBorder="1" applyAlignment="1">
      <alignment horizontal="center" vertical="center"/>
    </xf>
    <xf numFmtId="0" fontId="46" fillId="36" borderId="152" xfId="0" applyFont="1" applyFill="1" applyBorder="1" applyAlignment="1">
      <alignment horizontal="center" vertical="center"/>
    </xf>
    <xf numFmtId="0" fontId="56" fillId="36" borderId="71" xfId="0" applyFont="1" applyFill="1" applyBorder="1" applyAlignment="1">
      <alignment horizontal="center" vertical="center"/>
    </xf>
    <xf numFmtId="0" fontId="50" fillId="36" borderId="71" xfId="0" applyFont="1" applyFill="1" applyBorder="1" applyAlignment="1">
      <alignment horizontal="center" vertical="center"/>
    </xf>
    <xf numFmtId="170" fontId="50" fillId="36" borderId="71" xfId="0" applyNumberFormat="1" applyFont="1" applyFill="1" applyBorder="1" applyAlignment="1">
      <alignment horizontal="center" vertical="center"/>
    </xf>
    <xf numFmtId="0" fontId="50" fillId="36" borderId="71" xfId="0" applyFont="1" applyFill="1" applyBorder="1" applyAlignment="1">
      <alignment horizontal="center" vertical="center" wrapText="1"/>
    </xf>
    <xf numFmtId="0" fontId="50" fillId="36" borderId="73" xfId="0" applyFont="1" applyFill="1" applyBorder="1" applyAlignment="1">
      <alignment horizontal="center" vertical="center" wrapText="1"/>
    </xf>
    <xf numFmtId="0" fontId="50" fillId="36" borderId="114" xfId="0" applyFont="1" applyFill="1" applyBorder="1" applyAlignment="1">
      <alignment horizontal="center" vertical="center" wrapText="1"/>
    </xf>
    <xf numFmtId="0" fontId="37" fillId="0" borderId="146" xfId="34" applyFill="1" applyBorder="1" applyAlignment="1">
      <alignment horizontal="center" vertical="center" wrapText="1"/>
    </xf>
    <xf numFmtId="0" fontId="37" fillId="0" borderId="71" xfId="34" applyFill="1" applyBorder="1" applyAlignment="1">
      <alignment horizontal="center" vertical="center" wrapText="1"/>
    </xf>
    <xf numFmtId="0" fontId="37" fillId="0" borderId="109" xfId="34" applyFill="1" applyBorder="1" applyAlignment="1">
      <alignment horizontal="center" vertical="center" wrapText="1"/>
    </xf>
    <xf numFmtId="0" fontId="46" fillId="0" borderId="366" xfId="0" applyFont="1" applyBorder="1" applyAlignment="1">
      <alignment horizontal="center" vertical="center" wrapText="1"/>
    </xf>
    <xf numFmtId="1" fontId="50" fillId="36" borderId="65" xfId="0" applyNumberFormat="1" applyFont="1" applyFill="1" applyBorder="1" applyAlignment="1">
      <alignment horizontal="center" vertical="center"/>
    </xf>
    <xf numFmtId="9" fontId="50" fillId="36" borderId="65" xfId="0" applyNumberFormat="1" applyFont="1" applyFill="1" applyBorder="1" applyAlignment="1">
      <alignment horizontal="center" vertical="center"/>
    </xf>
    <xf numFmtId="2" fontId="56" fillId="36" borderId="154" xfId="0" applyNumberFormat="1" applyFont="1" applyFill="1" applyBorder="1" applyAlignment="1">
      <alignment horizontal="center" vertical="center"/>
    </xf>
    <xf numFmtId="0" fontId="56" fillId="36" borderId="105" xfId="0" applyFont="1" applyFill="1" applyBorder="1" applyAlignment="1">
      <alignment horizontal="center" vertical="center" wrapText="1"/>
    </xf>
    <xf numFmtId="170" fontId="50" fillId="36" borderId="105" xfId="0" applyNumberFormat="1" applyFont="1" applyFill="1" applyBorder="1" applyAlignment="1">
      <alignment horizontal="center" vertical="center"/>
    </xf>
    <xf numFmtId="0" fontId="50" fillId="36" borderId="106" xfId="0" applyFont="1" applyFill="1" applyBorder="1" applyAlignment="1">
      <alignment horizontal="center" vertical="center" wrapText="1"/>
    </xf>
    <xf numFmtId="0" fontId="37" fillId="36" borderId="106" xfId="34" applyFill="1" applyBorder="1" applyAlignment="1" applyProtection="1">
      <alignment horizontal="center" vertical="center" wrapText="1"/>
      <protection locked="0"/>
    </xf>
    <xf numFmtId="0" fontId="50" fillId="36" borderId="106" xfId="0" applyFont="1" applyFill="1" applyBorder="1" applyAlignment="1">
      <alignment horizontal="center" vertical="center"/>
    </xf>
    <xf numFmtId="0" fontId="50" fillId="36" borderId="152" xfId="0" applyFont="1" applyFill="1" applyBorder="1" applyAlignment="1">
      <alignment horizontal="center" vertical="center"/>
    </xf>
    <xf numFmtId="2" fontId="59" fillId="37" borderId="156" xfId="0" applyNumberFormat="1" applyFont="1" applyFill="1" applyBorder="1" applyAlignment="1">
      <alignment horizontal="center" vertical="center" wrapText="1"/>
    </xf>
    <xf numFmtId="2" fontId="59" fillId="37" borderId="140" xfId="0" applyNumberFormat="1" applyFont="1" applyFill="1" applyBorder="1" applyAlignment="1">
      <alignment horizontal="center" vertical="center" wrapText="1"/>
    </xf>
    <xf numFmtId="9" fontId="46" fillId="37" borderId="109" xfId="0" applyNumberFormat="1" applyFont="1" applyFill="1" applyBorder="1" applyAlignment="1">
      <alignment horizontal="center" vertical="center" wrapText="1"/>
    </xf>
    <xf numFmtId="2" fontId="46" fillId="37" borderId="109" xfId="0" applyNumberFormat="1" applyFont="1" applyFill="1" applyBorder="1" applyAlignment="1">
      <alignment horizontal="center" vertical="center" wrapText="1"/>
    </xf>
    <xf numFmtId="14" fontId="58" fillId="37" borderId="109" xfId="46" applyNumberFormat="1" applyFont="1" applyFill="1" applyBorder="1" applyAlignment="1">
      <alignment horizontal="center" vertical="center" wrapText="1"/>
    </xf>
    <xf numFmtId="0" fontId="37" fillId="37" borderId="155" xfId="34" applyFill="1" applyBorder="1" applyAlignment="1" applyProtection="1">
      <alignment horizontal="center" vertical="center" wrapText="1"/>
      <protection locked="0"/>
    </xf>
    <xf numFmtId="0" fontId="46" fillId="37" borderId="173" xfId="0" applyFont="1" applyFill="1" applyBorder="1" applyAlignment="1">
      <alignment horizontal="center" vertical="center" wrapText="1"/>
    </xf>
    <xf numFmtId="0" fontId="46" fillId="37" borderId="172" xfId="0" applyFont="1" applyFill="1" applyBorder="1" applyAlignment="1">
      <alignment horizontal="center" vertical="center" wrapText="1"/>
    </xf>
    <xf numFmtId="2" fontId="56" fillId="36" borderId="69" xfId="0" applyNumberFormat="1" applyFont="1" applyFill="1" applyBorder="1" applyAlignment="1">
      <alignment horizontal="center" vertical="center"/>
    </xf>
    <xf numFmtId="0" fontId="56" fillId="36" borderId="71" xfId="0" applyFont="1" applyFill="1" applyBorder="1" applyAlignment="1">
      <alignment horizontal="center" vertical="center" wrapText="1"/>
    </xf>
    <xf numFmtId="2" fontId="50" fillId="36" borderId="71" xfId="0" applyNumberFormat="1" applyFont="1" applyFill="1" applyBorder="1" applyAlignment="1">
      <alignment horizontal="center" vertical="center"/>
    </xf>
    <xf numFmtId="0" fontId="37" fillId="36" borderId="73" xfId="34" applyFill="1" applyBorder="1" applyAlignment="1" applyProtection="1">
      <alignment horizontal="center" vertical="center" wrapText="1"/>
      <protection locked="0"/>
    </xf>
    <xf numFmtId="0" fontId="50" fillId="36" borderId="73" xfId="0" applyFont="1" applyFill="1" applyBorder="1" applyAlignment="1">
      <alignment horizontal="center" vertical="center"/>
    </xf>
    <xf numFmtId="0" fontId="50" fillId="36" borderId="114" xfId="0" applyFont="1" applyFill="1" applyBorder="1" applyAlignment="1">
      <alignment horizontal="center" vertical="center"/>
    </xf>
    <xf numFmtId="2" fontId="56" fillId="36" borderId="329" xfId="0" applyNumberFormat="1" applyFont="1" applyFill="1" applyBorder="1" applyAlignment="1">
      <alignment horizontal="center" vertical="center"/>
    </xf>
    <xf numFmtId="2" fontId="56" fillId="36" borderId="370" xfId="0" applyNumberFormat="1" applyFont="1" applyFill="1" applyBorder="1" applyAlignment="1">
      <alignment horizontal="center" vertical="center"/>
    </xf>
    <xf numFmtId="2" fontId="56" fillId="36" borderId="102" xfId="0" applyNumberFormat="1" applyFont="1" applyFill="1" applyBorder="1" applyAlignment="1">
      <alignment horizontal="center" vertical="center"/>
    </xf>
    <xf numFmtId="9" fontId="50" fillId="36" borderId="71" xfId="0" applyNumberFormat="1" applyFont="1" applyFill="1" applyBorder="1" applyAlignment="1">
      <alignment horizontal="center" vertical="center"/>
    </xf>
    <xf numFmtId="165" fontId="50" fillId="36" borderId="246" xfId="0" applyNumberFormat="1" applyFont="1" applyFill="1" applyBorder="1" applyAlignment="1">
      <alignment horizontal="center" vertical="center"/>
    </xf>
    <xf numFmtId="0" fontId="3" fillId="0" borderId="263" xfId="0" applyFont="1" applyBorder="1" applyAlignment="1">
      <alignment horizontal="center" vertical="center" wrapText="1"/>
    </xf>
    <xf numFmtId="0" fontId="3" fillId="0" borderId="268" xfId="0" applyFont="1" applyBorder="1" applyAlignment="1">
      <alignment horizontal="center" vertical="center" wrapText="1"/>
    </xf>
    <xf numFmtId="0" fontId="46" fillId="0" borderId="212" xfId="0" applyFont="1" applyBorder="1" applyAlignment="1">
      <alignment horizontal="center" vertical="center" wrapText="1"/>
    </xf>
    <xf numFmtId="165" fontId="70" fillId="0" borderId="146" xfId="0" applyNumberFormat="1" applyFont="1" applyBorder="1" applyAlignment="1">
      <alignment horizontal="center"/>
    </xf>
    <xf numFmtId="165" fontId="70" fillId="0" borderId="150" xfId="0" applyNumberFormat="1" applyFont="1" applyBorder="1" applyAlignment="1">
      <alignment horizontal="center"/>
    </xf>
    <xf numFmtId="0" fontId="47" fillId="0" borderId="0" xfId="0" applyFont="1" applyAlignment="1">
      <alignment wrapText="1"/>
    </xf>
    <xf numFmtId="170" fontId="46" fillId="0" borderId="113" xfId="0" applyNumberFormat="1" applyFont="1" applyBorder="1" applyAlignment="1">
      <alignment horizontal="center" vertical="center" wrapText="1"/>
    </xf>
    <xf numFmtId="0" fontId="46" fillId="0" borderId="127" xfId="0" applyFont="1" applyBorder="1" applyAlignment="1">
      <alignment horizontal="center" vertical="center" wrapText="1"/>
    </xf>
    <xf numFmtId="0" fontId="46" fillId="37" borderId="61" xfId="0" applyFont="1" applyFill="1" applyBorder="1" applyAlignment="1">
      <alignment vertical="center" wrapText="1"/>
    </xf>
    <xf numFmtId="0" fontId="46" fillId="37" borderId="62" xfId="0" applyFont="1" applyFill="1" applyBorder="1" applyAlignment="1">
      <alignment horizontal="center" vertical="center" wrapText="1"/>
    </xf>
    <xf numFmtId="0" fontId="46" fillId="37" borderId="328" xfId="0" applyFont="1" applyFill="1" applyBorder="1" applyAlignment="1">
      <alignment horizontal="center" vertical="center" wrapText="1"/>
    </xf>
    <xf numFmtId="0" fontId="51" fillId="37" borderId="66" xfId="0" applyFont="1" applyFill="1" applyBorder="1" applyAlignment="1">
      <alignment horizontal="center" vertical="center" wrapText="1"/>
    </xf>
    <xf numFmtId="0" fontId="83" fillId="37" borderId="63" xfId="0" applyFont="1" applyFill="1" applyBorder="1" applyAlignment="1">
      <alignment horizontal="center" vertical="center" wrapText="1"/>
    </xf>
    <xf numFmtId="165" fontId="46" fillId="37" borderId="63" xfId="0" applyNumberFormat="1" applyFont="1" applyFill="1" applyBorder="1" applyAlignment="1">
      <alignment horizontal="center" vertical="center" wrapText="1"/>
    </xf>
    <xf numFmtId="1" fontId="46" fillId="37" borderId="63" xfId="0" applyNumberFormat="1" applyFont="1" applyFill="1" applyBorder="1" applyAlignment="1">
      <alignment horizontal="center" vertical="center" wrapText="1"/>
    </xf>
    <xf numFmtId="9" fontId="46" fillId="37" borderId="63" xfId="0" applyNumberFormat="1" applyFont="1" applyFill="1" applyBorder="1" applyAlignment="1">
      <alignment horizontal="center" vertical="center" wrapText="1"/>
    </xf>
    <xf numFmtId="9" fontId="46" fillId="37" borderId="63" xfId="0" applyNumberFormat="1" applyFont="1" applyFill="1" applyBorder="1" applyAlignment="1" applyProtection="1">
      <alignment horizontal="center" vertical="center" wrapText="1"/>
      <protection locked="0"/>
    </xf>
    <xf numFmtId="2" fontId="51" fillId="37" borderId="63" xfId="0" applyNumberFormat="1" applyFont="1" applyFill="1" applyBorder="1" applyAlignment="1">
      <alignment horizontal="center" vertical="center" wrapText="1"/>
    </xf>
    <xf numFmtId="2" fontId="46" fillId="37" borderId="63" xfId="0" applyNumberFormat="1" applyFont="1" applyFill="1" applyBorder="1" applyAlignment="1">
      <alignment horizontal="center" vertical="center" wrapText="1"/>
    </xf>
    <xf numFmtId="170" fontId="83" fillId="37" borderId="63" xfId="0" applyNumberFormat="1" applyFont="1" applyFill="1" applyBorder="1" applyAlignment="1">
      <alignment horizontal="center" vertical="center" wrapText="1"/>
    </xf>
    <xf numFmtId="2" fontId="83" fillId="37" borderId="63" xfId="0" applyNumberFormat="1" applyFont="1" applyFill="1" applyBorder="1" applyAlignment="1">
      <alignment horizontal="center" vertical="center" wrapText="1"/>
    </xf>
    <xf numFmtId="0" fontId="83" fillId="37" borderId="90" xfId="0" applyFont="1" applyFill="1" applyBorder="1" applyAlignment="1">
      <alignment horizontal="center" vertical="center" wrapText="1"/>
    </xf>
    <xf numFmtId="0" fontId="83" fillId="37" borderId="79" xfId="0" applyFont="1" applyFill="1" applyBorder="1" applyAlignment="1">
      <alignment horizontal="center" vertical="center" wrapText="1"/>
    </xf>
    <xf numFmtId="0" fontId="46" fillId="0" borderId="62" xfId="0" applyFont="1" applyBorder="1" applyAlignment="1">
      <alignment horizontal="center" vertical="center" wrapText="1"/>
    </xf>
    <xf numFmtId="0" fontId="46" fillId="0" borderId="328" xfId="0" applyFont="1" applyBorder="1" applyAlignment="1">
      <alignment horizontal="center" vertical="center" wrapText="1"/>
    </xf>
    <xf numFmtId="0" fontId="83" fillId="0" borderId="63" xfId="0" applyFont="1" applyBorder="1" applyAlignment="1">
      <alignment horizontal="center" vertical="center" wrapText="1"/>
    </xf>
    <xf numFmtId="165" fontId="46" fillId="0" borderId="63" xfId="0" applyNumberFormat="1" applyFont="1" applyBorder="1" applyAlignment="1">
      <alignment horizontal="center" vertical="center" wrapText="1"/>
    </xf>
    <xf numFmtId="1" fontId="46" fillId="0" borderId="63" xfId="0" applyNumberFormat="1" applyFont="1" applyBorder="1" applyAlignment="1">
      <alignment horizontal="center" vertical="center" wrapText="1"/>
    </xf>
    <xf numFmtId="9" fontId="46" fillId="0" borderId="63" xfId="0" applyNumberFormat="1" applyFont="1" applyBorder="1" applyAlignment="1">
      <alignment horizontal="center" vertical="center" wrapText="1"/>
    </xf>
    <xf numFmtId="9" fontId="46" fillId="6" borderId="63" xfId="0" applyNumberFormat="1" applyFont="1" applyFill="1" applyBorder="1" applyAlignment="1" applyProtection="1">
      <alignment horizontal="center" vertical="center" wrapText="1"/>
      <protection locked="0"/>
    </xf>
    <xf numFmtId="2" fontId="51" fillId="0" borderId="63" xfId="0" applyNumberFormat="1" applyFont="1" applyBorder="1" applyAlignment="1">
      <alignment horizontal="center" vertical="center" wrapText="1"/>
    </xf>
    <xf numFmtId="2" fontId="46" fillId="0" borderId="63" xfId="0" applyNumberFormat="1" applyFont="1" applyBorder="1" applyAlignment="1">
      <alignment horizontal="center" vertical="center" wrapText="1"/>
    </xf>
    <xf numFmtId="170" fontId="83" fillId="0" borderId="63" xfId="0" applyNumberFormat="1" applyFont="1" applyBorder="1" applyAlignment="1">
      <alignment horizontal="center" vertical="center" wrapText="1"/>
    </xf>
    <xf numFmtId="2" fontId="83" fillId="0" borderId="63" xfId="0" applyNumberFormat="1" applyFont="1" applyBorder="1" applyAlignment="1">
      <alignment horizontal="center" vertical="center" wrapText="1"/>
    </xf>
    <xf numFmtId="0" fontId="83" fillId="0" borderId="90" xfId="0" applyFont="1" applyBorder="1" applyAlignment="1">
      <alignment horizontal="center" vertical="center" wrapText="1"/>
    </xf>
    <xf numFmtId="0" fontId="83" fillId="0" borderId="79" xfId="0" applyFont="1" applyBorder="1" applyAlignment="1">
      <alignment horizontal="center" vertical="center" wrapText="1"/>
    </xf>
    <xf numFmtId="2" fontId="59" fillId="0" borderId="371" xfId="0" applyNumberFormat="1" applyFont="1" applyBorder="1" applyAlignment="1">
      <alignment horizontal="center" vertical="center" wrapText="1"/>
    </xf>
    <xf numFmtId="2" fontId="59" fillId="0" borderId="361" xfId="0" applyNumberFormat="1" applyFont="1" applyBorder="1" applyAlignment="1">
      <alignment horizontal="center" vertical="center" wrapText="1"/>
    </xf>
    <xf numFmtId="0" fontId="59" fillId="0" borderId="361" xfId="0" applyFont="1" applyBorder="1" applyAlignment="1">
      <alignment horizontal="center" vertical="center" wrapText="1"/>
    </xf>
    <xf numFmtId="0" fontId="47" fillId="0" borderId="0" xfId="0" applyFont="1" applyAlignment="1">
      <alignment horizontal="left" wrapText="1"/>
    </xf>
    <xf numFmtId="170" fontId="46" fillId="0" borderId="209" xfId="0" applyNumberFormat="1" applyFont="1" applyBorder="1" applyAlignment="1">
      <alignment horizontal="center" vertical="center" wrapText="1"/>
    </xf>
    <xf numFmtId="2" fontId="46" fillId="0" borderId="109" xfId="0" applyNumberFormat="1" applyFont="1" applyBorder="1" applyAlignment="1">
      <alignment horizontal="center" vertical="center" wrapText="1"/>
    </xf>
    <xf numFmtId="2" fontId="37" fillId="0" borderId="371" xfId="34" applyNumberFormat="1" applyBorder="1" applyAlignment="1">
      <alignment horizontal="center" vertical="center" wrapText="1"/>
    </xf>
    <xf numFmtId="0" fontId="46" fillId="0" borderId="344" xfId="0" applyFont="1" applyBorder="1" applyAlignment="1">
      <alignment horizontal="center" vertical="center" wrapText="1"/>
    </xf>
    <xf numFmtId="2" fontId="59" fillId="0" borderId="372" xfId="0" applyNumberFormat="1" applyFont="1" applyBorder="1" applyAlignment="1">
      <alignment horizontal="center" vertical="center" wrapText="1"/>
    </xf>
    <xf numFmtId="2" fontId="59" fillId="0" borderId="373" xfId="0" applyNumberFormat="1" applyFont="1" applyBorder="1" applyAlignment="1">
      <alignment horizontal="center" vertical="center" wrapText="1"/>
    </xf>
    <xf numFmtId="0" fontId="46" fillId="0" borderId="374" xfId="0" applyFont="1" applyBorder="1" applyAlignment="1">
      <alignment horizontal="center" vertical="center" wrapText="1"/>
    </xf>
    <xf numFmtId="0" fontId="59" fillId="37" borderId="299" xfId="0" applyFont="1" applyFill="1" applyBorder="1" applyAlignment="1">
      <alignment horizontal="center" vertical="center"/>
    </xf>
    <xf numFmtId="0" fontId="59" fillId="37" borderId="298" xfId="0" applyFont="1" applyFill="1" applyBorder="1" applyAlignment="1">
      <alignment horizontal="center" vertical="center"/>
    </xf>
    <xf numFmtId="0" fontId="59" fillId="37" borderId="298" xfId="0" applyFont="1" applyFill="1" applyBorder="1" applyAlignment="1">
      <alignment horizontal="center" vertical="center" wrapText="1"/>
    </xf>
    <xf numFmtId="0" fontId="59" fillId="37" borderId="150" xfId="0" applyFont="1" applyFill="1" applyBorder="1" applyAlignment="1">
      <alignment horizontal="center" vertical="center" wrapText="1"/>
    </xf>
    <xf numFmtId="0" fontId="58" fillId="37" borderId="298" xfId="0" applyFont="1" applyFill="1" applyBorder="1" applyAlignment="1">
      <alignment horizontal="center" vertical="center"/>
    </xf>
    <xf numFmtId="0" fontId="58" fillId="37" borderId="150" xfId="0" applyFont="1" applyFill="1" applyBorder="1" applyAlignment="1">
      <alignment horizontal="center" vertical="center"/>
    </xf>
    <xf numFmtId="0" fontId="58" fillId="37" borderId="299" xfId="0" applyFont="1" applyFill="1" applyBorder="1" applyAlignment="1">
      <alignment horizontal="center" vertical="center" wrapText="1"/>
    </xf>
    <xf numFmtId="0" fontId="58" fillId="37" borderId="298" xfId="0" applyFont="1" applyFill="1" applyBorder="1" applyAlignment="1">
      <alignment horizontal="center" vertical="center" wrapText="1"/>
    </xf>
    <xf numFmtId="0" fontId="58" fillId="37" borderId="150" xfId="0" applyFont="1" applyFill="1" applyBorder="1" applyAlignment="1">
      <alignment horizontal="center" vertical="center" wrapText="1"/>
    </xf>
    <xf numFmtId="0" fontId="58" fillId="37" borderId="255" xfId="0" applyFont="1" applyFill="1" applyBorder="1" applyAlignment="1">
      <alignment horizontal="center" vertical="center" wrapText="1"/>
    </xf>
    <xf numFmtId="0" fontId="58" fillId="37" borderId="375" xfId="0" applyFont="1" applyFill="1" applyBorder="1" applyAlignment="1">
      <alignment horizontal="center" vertical="center" wrapText="1"/>
    </xf>
    <xf numFmtId="0" fontId="58" fillId="37" borderId="376" xfId="0" applyFont="1" applyFill="1" applyBorder="1" applyAlignment="1">
      <alignment horizontal="center" vertical="center" wrapText="1"/>
    </xf>
    <xf numFmtId="0" fontId="58" fillId="37" borderId="87" xfId="0" applyFont="1" applyFill="1" applyBorder="1" applyAlignment="1">
      <alignment horizontal="center" vertical="center" wrapText="1"/>
    </xf>
    <xf numFmtId="0" fontId="38" fillId="37" borderId="299" xfId="35" applyFill="1" applyBorder="1" applyAlignment="1" applyProtection="1">
      <alignment horizontal="center" vertical="center" wrapText="1"/>
      <protection locked="0"/>
    </xf>
    <xf numFmtId="0" fontId="38" fillId="37" borderId="258" xfId="35" applyFill="1" applyBorder="1" applyAlignment="1" applyProtection="1">
      <alignment horizontal="center" vertical="center" wrapText="1"/>
      <protection locked="0"/>
    </xf>
    <xf numFmtId="0" fontId="38" fillId="37" borderId="65" xfId="35" applyFill="1" applyBorder="1" applyAlignment="1" applyProtection="1">
      <alignment horizontal="center" vertical="center" wrapText="1"/>
      <protection locked="0"/>
    </xf>
    <xf numFmtId="0" fontId="58" fillId="37" borderId="377" xfId="0" applyFont="1" applyFill="1" applyBorder="1" applyAlignment="1">
      <alignment horizontal="center" vertical="center" wrapText="1"/>
    </xf>
    <xf numFmtId="0" fontId="58" fillId="37" borderId="252" xfId="0" applyFont="1" applyFill="1" applyBorder="1" applyAlignment="1">
      <alignment horizontal="center" vertical="center"/>
    </xf>
    <xf numFmtId="0" fontId="58" fillId="37" borderId="74" xfId="0" applyFont="1" applyFill="1" applyBorder="1" applyAlignment="1">
      <alignment horizontal="center" vertical="center"/>
    </xf>
    <xf numFmtId="0" fontId="58" fillId="37" borderId="378" xfId="0" applyFont="1" applyFill="1" applyBorder="1" applyAlignment="1">
      <alignment horizontal="center" vertical="center" wrapText="1"/>
    </xf>
    <xf numFmtId="0" fontId="58" fillId="37" borderId="379" xfId="0" applyFont="1" applyFill="1" applyBorder="1" applyAlignment="1">
      <alignment horizontal="center" vertical="center"/>
    </xf>
    <xf numFmtId="0" fontId="58" fillId="37" borderId="380" xfId="0" applyFont="1" applyFill="1" applyBorder="1" applyAlignment="1">
      <alignment horizontal="center" vertical="center"/>
    </xf>
    <xf numFmtId="170" fontId="46" fillId="37" borderId="113" xfId="0" applyNumberFormat="1" applyFont="1" applyFill="1" applyBorder="1" applyAlignment="1">
      <alignment horizontal="center" vertical="center" wrapText="1"/>
    </xf>
    <xf numFmtId="170" fontId="46" fillId="37" borderId="381" xfId="0" applyNumberFormat="1" applyFont="1" applyFill="1" applyBorder="1" applyAlignment="1">
      <alignment horizontal="center" vertical="center" wrapText="1"/>
    </xf>
    <xf numFmtId="0" fontId="51" fillId="36" borderId="87" xfId="0" applyFont="1" applyFill="1" applyBorder="1" applyAlignment="1">
      <alignment horizontal="center" vertical="center" wrapText="1"/>
    </xf>
    <xf numFmtId="0" fontId="59" fillId="37" borderId="371" xfId="0" applyFont="1" applyFill="1" applyBorder="1" applyAlignment="1">
      <alignment horizontal="center" vertical="center"/>
    </xf>
    <xf numFmtId="0" fontId="58" fillId="37" borderId="371" xfId="0" applyFont="1" applyFill="1" applyBorder="1" applyAlignment="1">
      <alignment horizontal="center" vertical="center"/>
    </xf>
    <xf numFmtId="0" fontId="58" fillId="37" borderId="371" xfId="0" applyFont="1" applyFill="1" applyBorder="1" applyAlignment="1">
      <alignment horizontal="center" vertical="center" wrapText="1"/>
    </xf>
    <xf numFmtId="0" fontId="38" fillId="37" borderId="371" xfId="35" applyFill="1" applyBorder="1" applyAlignment="1" applyProtection="1">
      <alignment horizontal="center" vertical="center" wrapText="1"/>
      <protection locked="0"/>
    </xf>
    <xf numFmtId="0" fontId="58" fillId="37" borderId="386" xfId="0" applyFont="1" applyFill="1" applyBorder="1" applyAlignment="1">
      <alignment horizontal="center" vertical="center" wrapText="1"/>
    </xf>
    <xf numFmtId="0" fontId="58" fillId="37" borderId="387" xfId="0" applyFont="1" applyFill="1" applyBorder="1" applyAlignment="1">
      <alignment horizontal="center" vertical="center" wrapText="1"/>
    </xf>
    <xf numFmtId="170" fontId="46" fillId="37" borderId="388" xfId="0" applyNumberFormat="1" applyFont="1" applyFill="1" applyBorder="1" applyAlignment="1">
      <alignment horizontal="center" vertical="center" wrapText="1"/>
    </xf>
    <xf numFmtId="170" fontId="46" fillId="37" borderId="150" xfId="0" applyNumberFormat="1" applyFont="1" applyFill="1" applyBorder="1" applyAlignment="1">
      <alignment horizontal="center" vertical="center" wrapText="1"/>
    </xf>
    <xf numFmtId="2" fontId="59" fillId="0" borderId="389" xfId="0" applyNumberFormat="1" applyFont="1" applyBorder="1" applyAlignment="1">
      <alignment horizontal="center" vertical="center" wrapText="1"/>
    </xf>
    <xf numFmtId="2" fontId="59" fillId="0" borderId="390" xfId="0" applyNumberFormat="1" applyFont="1" applyBorder="1" applyAlignment="1">
      <alignment horizontal="center" vertical="center" wrapText="1"/>
    </xf>
    <xf numFmtId="2" fontId="59" fillId="0" borderId="391" xfId="0" applyNumberFormat="1" applyFont="1" applyBorder="1" applyAlignment="1">
      <alignment horizontal="center" vertical="center" wrapText="1"/>
    </xf>
    <xf numFmtId="0" fontId="59" fillId="0" borderId="389" xfId="0" applyFont="1" applyBorder="1" applyAlignment="1">
      <alignment horizontal="center" vertical="center" wrapText="1"/>
    </xf>
    <xf numFmtId="0" fontId="59" fillId="0" borderId="392" xfId="0" applyFont="1" applyBorder="1" applyAlignment="1">
      <alignment horizontal="center" vertical="center" wrapText="1"/>
    </xf>
    <xf numFmtId="0" fontId="59" fillId="0" borderId="209" xfId="0" applyFont="1" applyBorder="1" applyAlignment="1">
      <alignment horizontal="center" vertical="center" wrapText="1"/>
    </xf>
    <xf numFmtId="0" fontId="38" fillId="0" borderId="91" xfId="35" applyBorder="1" applyAlignment="1" applyProtection="1">
      <alignment horizontal="center" vertical="center" wrapText="1"/>
      <protection locked="0"/>
    </xf>
    <xf numFmtId="0" fontId="38" fillId="0" borderId="392" xfId="35" applyBorder="1" applyAlignment="1" applyProtection="1">
      <alignment horizontal="center" vertical="center" wrapText="1"/>
      <protection locked="0"/>
    </xf>
    <xf numFmtId="0" fontId="38" fillId="0" borderId="209" xfId="35" applyBorder="1" applyAlignment="1" applyProtection="1">
      <alignment horizontal="center" vertical="center" wrapText="1"/>
      <protection locked="0"/>
    </xf>
    <xf numFmtId="0" fontId="58" fillId="0" borderId="389" xfId="0" applyFont="1" applyBorder="1" applyAlignment="1">
      <alignment horizontal="center" vertical="center"/>
    </xf>
    <xf numFmtId="0" fontId="58" fillId="0" borderId="388" xfId="0" applyFont="1" applyBorder="1" applyAlignment="1">
      <alignment horizontal="center" vertical="center"/>
    </xf>
    <xf numFmtId="0" fontId="58" fillId="0" borderId="393" xfId="0" applyFont="1" applyBorder="1" applyAlignment="1">
      <alignment horizontal="center" vertical="center"/>
    </xf>
    <xf numFmtId="0" fontId="58" fillId="0" borderId="394" xfId="0" applyFont="1" applyBorder="1" applyAlignment="1">
      <alignment horizontal="center" vertical="center"/>
    </xf>
    <xf numFmtId="0" fontId="58" fillId="0" borderId="395" xfId="0" applyFont="1" applyBorder="1" applyAlignment="1">
      <alignment horizontal="center" vertical="center"/>
    </xf>
    <xf numFmtId="2" fontId="59" fillId="0" borderId="303" xfId="0" applyNumberFormat="1" applyFont="1" applyBorder="1" applyAlignment="1">
      <alignment horizontal="center" vertical="center" wrapText="1"/>
    </xf>
    <xf numFmtId="2" fontId="59" fillId="0" borderId="61" xfId="0" applyNumberFormat="1" applyFont="1" applyBorder="1" applyAlignment="1">
      <alignment horizontal="center" vertical="center" wrapText="1"/>
    </xf>
    <xf numFmtId="2" fontId="46" fillId="0" borderId="209" xfId="0" applyNumberFormat="1" applyFont="1" applyBorder="1" applyAlignment="1">
      <alignment horizontal="center" vertical="center" wrapText="1"/>
    </xf>
    <xf numFmtId="170" fontId="46" fillId="4" borderId="209" xfId="0" applyNumberFormat="1" applyFont="1" applyFill="1" applyBorder="1" applyAlignment="1">
      <alignment horizontal="center" vertical="center"/>
    </xf>
    <xf numFmtId="0" fontId="38" fillId="0" borderId="113" xfId="35" applyBorder="1" applyAlignment="1" applyProtection="1">
      <alignment horizontal="center" vertical="center" wrapText="1"/>
      <protection locked="0"/>
    </xf>
    <xf numFmtId="0" fontId="58" fillId="0" borderId="64" xfId="0" applyFont="1" applyBorder="1" applyAlignment="1">
      <alignment horizontal="center" vertical="center"/>
    </xf>
    <xf numFmtId="0" fontId="58" fillId="0" borderId="397" xfId="0" applyFont="1" applyBorder="1" applyAlignment="1">
      <alignment horizontal="center" vertical="center"/>
    </xf>
    <xf numFmtId="0" fontId="58" fillId="0" borderId="398" xfId="0" applyFont="1" applyBorder="1" applyAlignment="1">
      <alignment horizontal="center" vertical="center"/>
    </xf>
    <xf numFmtId="0" fontId="58" fillId="0" borderId="344" xfId="0" applyFont="1" applyBorder="1" applyAlignment="1">
      <alignment horizontal="center" vertical="center"/>
    </xf>
    <xf numFmtId="0" fontId="58" fillId="0" borderId="165" xfId="0" applyFont="1" applyBorder="1" applyAlignment="1">
      <alignment horizontal="center" vertical="center"/>
    </xf>
    <xf numFmtId="0" fontId="58" fillId="0" borderId="391" xfId="0" applyFont="1" applyBorder="1" applyAlignment="1">
      <alignment horizontal="center" vertical="center"/>
    </xf>
    <xf numFmtId="0" fontId="58" fillId="0" borderId="291" xfId="0" applyFont="1" applyBorder="1" applyAlignment="1">
      <alignment horizontal="center" vertical="center"/>
    </xf>
    <xf numFmtId="2" fontId="46" fillId="0" borderId="399" xfId="0" applyNumberFormat="1" applyFont="1" applyBorder="1" applyAlignment="1">
      <alignment horizontal="center" vertical="center" wrapText="1"/>
    </xf>
    <xf numFmtId="2" fontId="59" fillId="37" borderId="299" xfId="0" applyNumberFormat="1" applyFont="1" applyFill="1" applyBorder="1" applyAlignment="1">
      <alignment horizontal="center" vertical="center" wrapText="1"/>
    </xf>
    <xf numFmtId="2" fontId="59" fillId="37" borderId="298" xfId="0" applyNumberFormat="1" applyFont="1" applyFill="1" applyBorder="1" applyAlignment="1">
      <alignment horizontal="center" vertical="center" wrapText="1"/>
    </xf>
    <xf numFmtId="0" fontId="59" fillId="37" borderId="299" xfId="0" applyFont="1" applyFill="1" applyBorder="1" applyAlignment="1">
      <alignment horizontal="center" vertical="center" wrapText="1"/>
    </xf>
    <xf numFmtId="0" fontId="59" fillId="37" borderId="361" xfId="0" applyFont="1" applyFill="1" applyBorder="1" applyAlignment="1">
      <alignment horizontal="center" vertical="center" wrapText="1"/>
    </xf>
    <xf numFmtId="2" fontId="58" fillId="37" borderId="299" xfId="0" applyNumberFormat="1" applyFont="1" applyFill="1" applyBorder="1" applyAlignment="1">
      <alignment horizontal="center" vertical="center" wrapText="1"/>
    </xf>
    <xf numFmtId="0" fontId="58" fillId="37" borderId="361" xfId="0" applyFont="1" applyFill="1" applyBorder="1" applyAlignment="1">
      <alignment horizontal="center" vertical="center"/>
    </xf>
    <xf numFmtId="0" fontId="58" fillId="37" borderId="361" xfId="0" applyFont="1" applyFill="1" applyBorder="1" applyAlignment="1">
      <alignment horizontal="center" vertical="center" wrapText="1"/>
    </xf>
    <xf numFmtId="0" fontId="58" fillId="37" borderId="401" xfId="0" applyFont="1" applyFill="1" applyBorder="1" applyAlignment="1">
      <alignment horizontal="center" vertical="center" wrapText="1"/>
    </xf>
    <xf numFmtId="0" fontId="58" fillId="37" borderId="402" xfId="0" applyFont="1" applyFill="1" applyBorder="1" applyAlignment="1">
      <alignment horizontal="center" vertical="center" wrapText="1"/>
    </xf>
    <xf numFmtId="2" fontId="38" fillId="37" borderId="299" xfId="35" applyNumberFormat="1" applyFill="1" applyBorder="1" applyAlignment="1">
      <alignment horizontal="center" vertical="center" wrapText="1"/>
    </xf>
    <xf numFmtId="0" fontId="38" fillId="37" borderId="403" xfId="35" applyFill="1" applyBorder="1" applyAlignment="1" applyProtection="1">
      <alignment horizontal="center" vertical="center" wrapText="1"/>
      <protection locked="0"/>
    </xf>
    <xf numFmtId="0" fontId="58" fillId="37" borderId="377" xfId="0" applyFont="1" applyFill="1" applyBorder="1" applyAlignment="1">
      <alignment horizontal="center" vertical="center"/>
    </xf>
    <xf numFmtId="0" fontId="58" fillId="37" borderId="404" xfId="0" applyFont="1" applyFill="1" applyBorder="1" applyAlignment="1">
      <alignment horizontal="center" vertical="center"/>
    </xf>
    <xf numFmtId="0" fontId="58" fillId="37" borderId="252" xfId="0" applyFont="1" applyFill="1" applyBorder="1" applyAlignment="1">
      <alignment horizontal="center" vertical="center" wrapText="1"/>
    </xf>
    <xf numFmtId="0" fontId="58" fillId="37" borderId="405" xfId="0" applyFont="1" applyFill="1" applyBorder="1" applyAlignment="1">
      <alignment horizontal="center" vertical="center"/>
    </xf>
    <xf numFmtId="0" fontId="58" fillId="37" borderId="378" xfId="0" applyFont="1" applyFill="1" applyBorder="1" applyAlignment="1">
      <alignment horizontal="center" vertical="center"/>
    </xf>
    <xf numFmtId="0" fontId="58" fillId="37" borderId="292" xfId="0" applyFont="1" applyFill="1" applyBorder="1" applyAlignment="1">
      <alignment horizontal="center" vertical="center"/>
    </xf>
    <xf numFmtId="0" fontId="58" fillId="37" borderId="379" xfId="0" applyFont="1" applyFill="1" applyBorder="1" applyAlignment="1">
      <alignment horizontal="center" vertical="center" wrapText="1"/>
    </xf>
    <xf numFmtId="0" fontId="58" fillId="37" borderId="406" xfId="0" applyFont="1" applyFill="1" applyBorder="1" applyAlignment="1">
      <alignment horizontal="center" vertical="center"/>
    </xf>
    <xf numFmtId="170" fontId="46" fillId="37" borderId="148" xfId="0" applyNumberFormat="1" applyFont="1" applyFill="1" applyBorder="1" applyAlignment="1">
      <alignment horizontal="center" vertical="center"/>
    </xf>
    <xf numFmtId="170" fontId="46" fillId="37" borderId="388" xfId="0" applyNumberFormat="1" applyFont="1" applyFill="1" applyBorder="1" applyAlignment="1">
      <alignment horizontal="center" vertical="center"/>
    </xf>
    <xf numFmtId="170" fontId="46" fillId="37" borderId="385" xfId="0" applyNumberFormat="1" applyFont="1" applyFill="1" applyBorder="1" applyAlignment="1">
      <alignment horizontal="center" vertical="center"/>
    </xf>
    <xf numFmtId="170" fontId="46" fillId="37" borderId="407" xfId="0" applyNumberFormat="1" applyFont="1" applyFill="1" applyBorder="1" applyAlignment="1">
      <alignment horizontal="center" vertical="center"/>
    </xf>
    <xf numFmtId="2" fontId="59" fillId="0" borderId="408" xfId="0" applyNumberFormat="1" applyFont="1" applyBorder="1" applyAlignment="1">
      <alignment horizontal="center" vertical="center" wrapText="1"/>
    </xf>
    <xf numFmtId="0" fontId="59" fillId="0" borderId="409" xfId="0" applyFont="1" applyBorder="1" applyAlignment="1">
      <alignment horizontal="center" vertical="center" wrapText="1"/>
    </xf>
    <xf numFmtId="0" fontId="38" fillId="0" borderId="409" xfId="35" applyBorder="1" applyAlignment="1" applyProtection="1">
      <alignment horizontal="center" vertical="center" wrapText="1"/>
      <protection locked="0"/>
    </xf>
    <xf numFmtId="0" fontId="46" fillId="0" borderId="374" xfId="0" applyFont="1" applyBorder="1" applyAlignment="1">
      <alignment horizontal="center" vertical="center"/>
    </xf>
    <xf numFmtId="0" fontId="46" fillId="0" borderId="410" xfId="0" applyFont="1" applyBorder="1" applyAlignment="1">
      <alignment horizontal="center" vertical="center"/>
    </xf>
    <xf numFmtId="0" fontId="38" fillId="0" borderId="61" xfId="35" applyBorder="1" applyAlignment="1" applyProtection="1">
      <alignment horizontal="center" vertical="center" wrapText="1"/>
      <protection locked="0"/>
    </xf>
    <xf numFmtId="0" fontId="46" fillId="0" borderId="411" xfId="0" applyFont="1" applyBorder="1" applyAlignment="1">
      <alignment horizontal="center" vertical="center"/>
    </xf>
    <xf numFmtId="2" fontId="46" fillId="0" borderId="412" xfId="0" applyNumberFormat="1" applyFont="1" applyBorder="1" applyAlignment="1">
      <alignment horizontal="center" vertical="center" wrapText="1"/>
    </xf>
    <xf numFmtId="2" fontId="46" fillId="0" borderId="413" xfId="0" applyNumberFormat="1" applyFont="1" applyBorder="1" applyAlignment="1">
      <alignment horizontal="center" vertical="center" wrapText="1"/>
    </xf>
    <xf numFmtId="2" fontId="58" fillId="37" borderId="150" xfId="0" applyNumberFormat="1" applyFont="1" applyFill="1" applyBorder="1" applyAlignment="1">
      <alignment horizontal="center" vertical="center"/>
    </xf>
    <xf numFmtId="1" fontId="58" fillId="37" borderId="150" xfId="0" applyNumberFormat="1" applyFont="1" applyFill="1" applyBorder="1" applyAlignment="1">
      <alignment horizontal="center" vertical="center"/>
    </xf>
    <xf numFmtId="9" fontId="58" fillId="37" borderId="150" xfId="0" applyNumberFormat="1" applyFont="1" applyFill="1" applyBorder="1" applyAlignment="1">
      <alignment horizontal="center" vertical="center"/>
    </xf>
    <xf numFmtId="165" fontId="58" fillId="37" borderId="150" xfId="0" applyNumberFormat="1" applyFont="1" applyFill="1" applyBorder="1" applyAlignment="1">
      <alignment horizontal="center" vertical="center"/>
    </xf>
    <xf numFmtId="2" fontId="59" fillId="37" borderId="414" xfId="0" applyNumberFormat="1" applyFont="1" applyFill="1" applyBorder="1" applyAlignment="1">
      <alignment horizontal="center" vertical="center" wrapText="1"/>
    </xf>
    <xf numFmtId="0" fontId="59" fillId="37" borderId="414" xfId="0" applyFont="1" applyFill="1" applyBorder="1" applyAlignment="1">
      <alignment horizontal="center" vertical="center" wrapText="1"/>
    </xf>
    <xf numFmtId="0" fontId="58" fillId="37" borderId="414" xfId="0" applyFont="1" applyFill="1" applyBorder="1" applyAlignment="1">
      <alignment horizontal="center" vertical="center"/>
    </xf>
    <xf numFmtId="0" fontId="58" fillId="37" borderId="414" xfId="0" applyFont="1" applyFill="1" applyBorder="1" applyAlignment="1">
      <alignment horizontal="center" vertical="center" wrapText="1"/>
    </xf>
    <xf numFmtId="0" fontId="38" fillId="37" borderId="414" xfId="35" applyFill="1" applyBorder="1" applyAlignment="1" applyProtection="1">
      <alignment horizontal="center" vertical="center" wrapText="1"/>
      <protection locked="0"/>
    </xf>
    <xf numFmtId="0" fontId="38" fillId="37" borderId="150" xfId="35" applyFill="1" applyBorder="1" applyAlignment="1" applyProtection="1">
      <alignment horizontal="center" vertical="center" wrapText="1"/>
      <protection locked="0"/>
    </xf>
    <xf numFmtId="0" fontId="58" fillId="37" borderId="415" xfId="0" applyFont="1" applyFill="1" applyBorder="1" applyAlignment="1">
      <alignment horizontal="center" vertical="center"/>
    </xf>
    <xf numFmtId="0" fontId="58" fillId="37" borderId="416" xfId="0" applyFont="1" applyFill="1" applyBorder="1" applyAlignment="1">
      <alignment horizontal="center" vertical="center" wrapText="1"/>
    </xf>
    <xf numFmtId="0" fontId="58" fillId="37" borderId="290" xfId="0" applyFont="1" applyFill="1" applyBorder="1" applyAlignment="1">
      <alignment horizontal="center" vertical="center"/>
    </xf>
    <xf numFmtId="0" fontId="58" fillId="37" borderId="380" xfId="0" applyFont="1" applyFill="1" applyBorder="1" applyAlignment="1">
      <alignment horizontal="center" vertical="center" wrapText="1"/>
    </xf>
    <xf numFmtId="170" fontId="46" fillId="37" borderId="150" xfId="0" applyNumberFormat="1" applyFont="1" applyFill="1" applyBorder="1" applyAlignment="1">
      <alignment horizontal="center" vertical="center"/>
    </xf>
    <xf numFmtId="170" fontId="46" fillId="37" borderId="417" xfId="0" applyNumberFormat="1" applyFont="1" applyFill="1" applyBorder="1" applyAlignment="1">
      <alignment horizontal="center" vertical="center"/>
    </xf>
    <xf numFmtId="170" fontId="46" fillId="37" borderId="418" xfId="0" applyNumberFormat="1" applyFont="1" applyFill="1" applyBorder="1" applyAlignment="1">
      <alignment horizontal="center" vertical="center"/>
    </xf>
    <xf numFmtId="0" fontId="59" fillId="37" borderId="420" xfId="0" applyFont="1" applyFill="1" applyBorder="1" applyAlignment="1">
      <alignment horizontal="center" vertical="center" wrapText="1"/>
    </xf>
    <xf numFmtId="2" fontId="38" fillId="0" borderId="371" xfId="35" applyNumberFormat="1" applyBorder="1" applyAlignment="1">
      <alignment horizontal="center" vertical="center" wrapText="1"/>
    </xf>
    <xf numFmtId="0" fontId="38" fillId="0" borderId="361" xfId="35" applyBorder="1" applyAlignment="1" applyProtection="1">
      <alignment horizontal="center" vertical="center" wrapText="1"/>
      <protection locked="0"/>
    </xf>
    <xf numFmtId="2" fontId="46" fillId="0" borderId="403" xfId="0" applyNumberFormat="1" applyFont="1" applyBorder="1" applyAlignment="1">
      <alignment horizontal="center" vertical="center" wrapText="1"/>
    </xf>
    <xf numFmtId="0" fontId="59" fillId="37" borderId="361" xfId="0" applyFont="1" applyFill="1" applyBorder="1" applyAlignment="1">
      <alignment horizontal="center" vertical="center"/>
    </xf>
    <xf numFmtId="170" fontId="46" fillId="37" borderId="426" xfId="0" applyNumberFormat="1" applyFont="1" applyFill="1" applyBorder="1" applyAlignment="1">
      <alignment horizontal="center" vertical="center"/>
    </xf>
    <xf numFmtId="0" fontId="58" fillId="37" borderId="427" xfId="0" applyFont="1" applyFill="1" applyBorder="1" applyAlignment="1">
      <alignment horizontal="center" vertical="center"/>
    </xf>
    <xf numFmtId="0" fontId="58" fillId="37" borderId="293" xfId="0" applyFont="1" applyFill="1" applyBorder="1" applyAlignment="1">
      <alignment horizontal="center" vertical="center"/>
    </xf>
    <xf numFmtId="9" fontId="46" fillId="36" borderId="412" xfId="0" applyNumberFormat="1" applyFont="1" applyFill="1" applyBorder="1" applyAlignment="1">
      <alignment horizontal="center" vertical="center"/>
    </xf>
    <xf numFmtId="9" fontId="46" fillId="36" borderId="403" xfId="0" applyNumberFormat="1" applyFont="1" applyFill="1" applyBorder="1" applyAlignment="1">
      <alignment horizontal="center" vertical="center"/>
    </xf>
    <xf numFmtId="2" fontId="83" fillId="36" borderId="412" xfId="0" applyNumberFormat="1" applyFont="1" applyFill="1" applyBorder="1" applyAlignment="1">
      <alignment horizontal="center" vertical="center"/>
    </xf>
    <xf numFmtId="2" fontId="83" fillId="36" borderId="403" xfId="0" applyNumberFormat="1" applyFont="1" applyFill="1" applyBorder="1" applyAlignment="1">
      <alignment horizontal="center" vertical="center"/>
    </xf>
    <xf numFmtId="165" fontId="83" fillId="36" borderId="412" xfId="0" applyNumberFormat="1" applyFont="1" applyFill="1" applyBorder="1" applyAlignment="1">
      <alignment horizontal="center" vertical="center"/>
    </xf>
    <xf numFmtId="165" fontId="83" fillId="36" borderId="403" xfId="0" applyNumberFormat="1" applyFont="1" applyFill="1" applyBorder="1" applyAlignment="1">
      <alignment horizontal="center" vertical="center"/>
    </xf>
    <xf numFmtId="1" fontId="46" fillId="36" borderId="412" xfId="0" applyNumberFormat="1" applyFont="1" applyFill="1" applyBorder="1" applyAlignment="1">
      <alignment horizontal="center" vertical="center"/>
    </xf>
    <xf numFmtId="1" fontId="46" fillId="36" borderId="403" xfId="0" applyNumberFormat="1" applyFont="1" applyFill="1" applyBorder="1" applyAlignment="1">
      <alignment horizontal="center" vertical="center"/>
    </xf>
    <xf numFmtId="3" fontId="50" fillId="0" borderId="146" xfId="0" applyNumberFormat="1" applyFont="1" applyBorder="1" applyAlignment="1">
      <alignment horizontal="center" vertical="center"/>
    </xf>
    <xf numFmtId="3" fontId="50" fillId="0" borderId="150" xfId="0" applyNumberFormat="1" applyFont="1" applyBorder="1" applyAlignment="1">
      <alignment horizontal="center" vertical="center"/>
    </xf>
    <xf numFmtId="9" fontId="70" fillId="0" borderId="146" xfId="0" applyNumberFormat="1" applyFont="1" applyBorder="1" applyAlignment="1">
      <alignment horizontal="center" vertical="center"/>
    </xf>
    <xf numFmtId="9" fontId="70" fillId="0" borderId="150" xfId="0" applyNumberFormat="1" applyFont="1" applyBorder="1" applyAlignment="1">
      <alignment horizontal="center" vertical="center"/>
    </xf>
    <xf numFmtId="9" fontId="70" fillId="39" borderId="146" xfId="0" applyNumberFormat="1" applyFont="1" applyFill="1" applyBorder="1" applyAlignment="1" applyProtection="1">
      <alignment horizontal="center" vertical="center"/>
      <protection locked="0"/>
    </xf>
    <xf numFmtId="9" fontId="70" fillId="39" borderId="150" xfId="0" applyNumberFormat="1" applyFont="1" applyFill="1" applyBorder="1" applyAlignment="1" applyProtection="1">
      <alignment horizontal="center" vertical="center"/>
      <protection locked="0"/>
    </xf>
    <xf numFmtId="0" fontId="1" fillId="0" borderId="0" xfId="49"/>
    <xf numFmtId="0" fontId="47" fillId="0" borderId="0" xfId="49" applyFont="1" applyAlignment="1">
      <alignment horizontal="left"/>
    </xf>
    <xf numFmtId="0" fontId="47" fillId="0" borderId="0" xfId="49" applyFont="1"/>
    <xf numFmtId="0" fontId="1" fillId="40" borderId="0" xfId="49" applyFill="1"/>
    <xf numFmtId="0" fontId="84" fillId="0" borderId="0" xfId="49" applyFont="1"/>
    <xf numFmtId="0" fontId="58" fillId="0" borderId="0" xfId="49" applyFont="1"/>
    <xf numFmtId="0" fontId="58" fillId="40" borderId="0" xfId="49" applyFont="1" applyFill="1"/>
    <xf numFmtId="0" fontId="58" fillId="0" borderId="0" xfId="49" applyFont="1" applyAlignment="1">
      <alignment horizontal="left" vertical="top" wrapText="1"/>
    </xf>
    <xf numFmtId="0" fontId="58" fillId="0" borderId="2" xfId="49" applyFont="1" applyBorder="1" applyAlignment="1">
      <alignment wrapText="1"/>
    </xf>
    <xf numFmtId="0" fontId="58" fillId="37" borderId="431" xfId="49" applyFont="1" applyFill="1" applyBorder="1" applyAlignment="1">
      <alignment horizontal="center" vertical="center"/>
    </xf>
    <xf numFmtId="0" fontId="58" fillId="0" borderId="165" xfId="49" applyFont="1" applyBorder="1" applyAlignment="1">
      <alignment horizontal="left" vertical="center"/>
    </xf>
    <xf numFmtId="0" fontId="58" fillId="37" borderId="165" xfId="49" applyFont="1" applyFill="1" applyBorder="1" applyAlignment="1">
      <alignment horizontal="left" vertical="center"/>
    </xf>
    <xf numFmtId="0" fontId="58" fillId="37" borderId="364" xfId="49" applyFont="1" applyFill="1" applyBorder="1" applyAlignment="1">
      <alignment horizontal="center" vertical="center"/>
    </xf>
    <xf numFmtId="0" fontId="59" fillId="37" borderId="364" xfId="49" applyFont="1" applyFill="1" applyBorder="1" applyAlignment="1">
      <alignment horizontal="center" vertical="center" wrapText="1"/>
    </xf>
    <xf numFmtId="2" fontId="58" fillId="0" borderId="0" xfId="49" applyNumberFormat="1" applyFont="1"/>
    <xf numFmtId="0" fontId="58" fillId="37" borderId="364" xfId="49" applyFont="1" applyFill="1" applyBorder="1" applyAlignment="1">
      <alignment horizontal="center" vertical="center" wrapText="1"/>
    </xf>
    <xf numFmtId="2" fontId="58" fillId="37" borderId="364" xfId="49" applyNumberFormat="1" applyFont="1" applyFill="1" applyBorder="1" applyAlignment="1">
      <alignment horizontal="center" vertical="center"/>
    </xf>
    <xf numFmtId="9" fontId="58" fillId="0" borderId="0" xfId="49" applyNumberFormat="1" applyFont="1"/>
    <xf numFmtId="9" fontId="58" fillId="37" borderId="364" xfId="49" applyNumberFormat="1" applyFont="1" applyFill="1" applyBorder="1" applyAlignment="1">
      <alignment horizontal="center" vertical="center"/>
    </xf>
    <xf numFmtId="165" fontId="58" fillId="37" borderId="364" xfId="49" applyNumberFormat="1" applyFont="1" applyFill="1" applyBorder="1" applyAlignment="1">
      <alignment horizontal="center" vertical="center"/>
    </xf>
    <xf numFmtId="2" fontId="59" fillId="37" borderId="364" xfId="49" applyNumberFormat="1" applyFont="1" applyFill="1" applyBorder="1" applyAlignment="1">
      <alignment horizontal="center" vertical="center"/>
    </xf>
    <xf numFmtId="14" fontId="58" fillId="37" borderId="364" xfId="49" applyNumberFormat="1" applyFont="1" applyFill="1" applyBorder="1" applyAlignment="1">
      <alignment horizontal="center" vertical="center"/>
    </xf>
    <xf numFmtId="0" fontId="63" fillId="37" borderId="364" xfId="35" applyFont="1" applyFill="1" applyBorder="1" applyAlignment="1">
      <alignment horizontal="center" vertical="center" wrapText="1"/>
    </xf>
    <xf numFmtId="0" fontId="58" fillId="37" borderId="445" xfId="49" applyFont="1" applyFill="1" applyBorder="1" applyAlignment="1">
      <alignment horizontal="center" vertical="center" wrapText="1"/>
    </xf>
    <xf numFmtId="0" fontId="58" fillId="37" borderId="79" xfId="49" applyFont="1" applyFill="1" applyBorder="1" applyAlignment="1">
      <alignment horizontal="center" vertical="center" wrapText="1"/>
    </xf>
    <xf numFmtId="0" fontId="58" fillId="0" borderId="0" xfId="49" applyFont="1" applyAlignment="1">
      <alignment horizontal="left" vertical="top"/>
    </xf>
    <xf numFmtId="0" fontId="58" fillId="0" borderId="0" xfId="49" applyFont="1" applyAlignment="1">
      <alignment vertical="top"/>
    </xf>
    <xf numFmtId="0" fontId="58" fillId="0" borderId="0" xfId="49" applyFont="1" applyAlignment="1">
      <alignment horizontal="left"/>
    </xf>
    <xf numFmtId="0" fontId="19" fillId="0" borderId="367" xfId="49" applyFont="1" applyBorder="1" applyAlignment="1">
      <alignment horizontal="left" vertical="center"/>
    </xf>
    <xf numFmtId="0" fontId="19" fillId="37" borderId="367" xfId="49" applyFont="1" applyFill="1" applyBorder="1" applyAlignment="1">
      <alignment horizontal="left" vertical="center"/>
    </xf>
    <xf numFmtId="0" fontId="61" fillId="0" borderId="23" xfId="0" applyFont="1" applyBorder="1" applyAlignment="1">
      <alignment horizontal="left" vertical="top" wrapText="1"/>
    </xf>
    <xf numFmtId="0" fontId="0" fillId="0" borderId="1" xfId="0" applyBorder="1" applyAlignment="1">
      <alignment horizontal="left" vertical="top"/>
    </xf>
    <xf numFmtId="0" fontId="62" fillId="0" borderId="23" xfId="0" applyFont="1" applyBorder="1" applyAlignment="1">
      <alignment horizontal="center" vertical="center"/>
    </xf>
    <xf numFmtId="0" fontId="62" fillId="0" borderId="1" xfId="0" applyFont="1" applyBorder="1" applyAlignment="1">
      <alignment horizontal="center" vertical="center"/>
    </xf>
    <xf numFmtId="0" fontId="0" fillId="0" borderId="0" xfId="0" applyAlignment="1">
      <alignment horizontal="left" wrapText="1"/>
    </xf>
    <xf numFmtId="0" fontId="15"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50" fillId="37" borderId="291" xfId="0" applyFont="1" applyFill="1" applyBorder="1" applyAlignment="1">
      <alignment horizontal="center" vertical="center" wrapText="1"/>
    </xf>
    <xf numFmtId="0" fontId="50" fillId="37" borderId="292" xfId="0" applyFont="1" applyFill="1" applyBorder="1" applyAlignment="1">
      <alignment horizontal="center" vertical="center" wrapText="1"/>
    </xf>
    <xf numFmtId="0" fontId="50" fillId="37" borderId="293" xfId="0" applyFont="1" applyFill="1" applyBorder="1" applyAlignment="1">
      <alignment horizontal="center" vertical="center" wrapText="1"/>
    </xf>
    <xf numFmtId="0" fontId="46" fillId="0" borderId="61" xfId="0" applyFont="1" applyBorder="1" applyAlignment="1">
      <alignment horizontal="center" vertical="center"/>
    </xf>
    <xf numFmtId="0" fontId="46" fillId="0" borderId="86" xfId="0" applyFont="1" applyBorder="1" applyAlignment="1">
      <alignment horizontal="center" vertical="center"/>
    </xf>
    <xf numFmtId="0" fontId="46" fillId="0" borderId="109" xfId="0" applyFont="1" applyBorder="1" applyAlignment="1">
      <alignment horizontal="center" vertical="center"/>
    </xf>
    <xf numFmtId="0" fontId="46" fillId="0" borderId="61" xfId="0" applyFont="1" applyBorder="1" applyAlignment="1">
      <alignment horizontal="center" vertical="center" wrapText="1"/>
    </xf>
    <xf numFmtId="0" fontId="46" fillId="0" borderId="86" xfId="0" applyFont="1" applyBorder="1" applyAlignment="1">
      <alignment horizontal="center" vertical="center" wrapText="1"/>
    </xf>
    <xf numFmtId="0" fontId="46" fillId="0" borderId="109" xfId="0" applyFont="1" applyBorder="1" applyAlignment="1">
      <alignment horizontal="center" vertical="center" wrapText="1"/>
    </xf>
    <xf numFmtId="0" fontId="51" fillId="0" borderId="61" xfId="0" applyFont="1" applyBorder="1" applyAlignment="1">
      <alignment horizontal="center" vertical="center"/>
    </xf>
    <xf numFmtId="0" fontId="51" fillId="0" borderId="86" xfId="0" applyFont="1" applyBorder="1" applyAlignment="1">
      <alignment horizontal="center" vertical="center"/>
    </xf>
    <xf numFmtId="0" fontId="51" fillId="0" borderId="109" xfId="0" applyFont="1" applyBorder="1" applyAlignment="1">
      <alignment horizontal="center" vertical="center"/>
    </xf>
    <xf numFmtId="3" fontId="46" fillId="0" borderId="61" xfId="0" applyNumberFormat="1" applyFont="1" applyBorder="1" applyAlignment="1">
      <alignment horizontal="center" vertical="center"/>
    </xf>
    <xf numFmtId="3" fontId="46" fillId="0" borderId="86" xfId="0" applyNumberFormat="1" applyFont="1" applyBorder="1" applyAlignment="1">
      <alignment horizontal="center" vertical="center"/>
    </xf>
    <xf numFmtId="3" fontId="46" fillId="0" borderId="109" xfId="0" applyNumberFormat="1" applyFont="1" applyBorder="1" applyAlignment="1">
      <alignment horizontal="center" vertical="center"/>
    </xf>
    <xf numFmtId="170" fontId="46" fillId="0" borderId="61" xfId="0" applyNumberFormat="1" applyFont="1" applyBorder="1" applyAlignment="1">
      <alignment horizontal="center" vertical="center"/>
    </xf>
    <xf numFmtId="170" fontId="46" fillId="0" borderId="86" xfId="0" applyNumberFormat="1" applyFont="1" applyBorder="1" applyAlignment="1">
      <alignment horizontal="center" vertical="center"/>
    </xf>
    <xf numFmtId="170" fontId="46" fillId="0" borderId="109" xfId="0" applyNumberFormat="1" applyFont="1" applyBorder="1" applyAlignment="1">
      <alignment horizontal="center" vertical="center"/>
    </xf>
    <xf numFmtId="2" fontId="51" fillId="0" borderId="61" xfId="0" applyNumberFormat="1" applyFont="1" applyBorder="1" applyAlignment="1">
      <alignment horizontal="center" vertical="center"/>
    </xf>
    <xf numFmtId="2" fontId="51" fillId="0" borderId="86" xfId="0" applyNumberFormat="1" applyFont="1" applyBorder="1" applyAlignment="1">
      <alignment horizontal="center" vertical="center"/>
    </xf>
    <xf numFmtId="2" fontId="51" fillId="0" borderId="109" xfId="0" applyNumberFormat="1" applyFont="1" applyBorder="1" applyAlignment="1">
      <alignment horizontal="center" vertical="center"/>
    </xf>
    <xf numFmtId="2" fontId="46" fillId="0" borderId="61" xfId="0" applyNumberFormat="1" applyFont="1" applyBorder="1" applyAlignment="1">
      <alignment horizontal="center" vertical="center"/>
    </xf>
    <xf numFmtId="2" fontId="46" fillId="0" borderId="86" xfId="0" applyNumberFormat="1" applyFont="1" applyBorder="1" applyAlignment="1">
      <alignment horizontal="center" vertical="center"/>
    </xf>
    <xf numFmtId="2" fontId="46" fillId="0" borderId="109" xfId="0" applyNumberFormat="1" applyFont="1" applyBorder="1" applyAlignment="1">
      <alignment horizontal="center" vertical="center"/>
    </xf>
    <xf numFmtId="165" fontId="46" fillId="4" borderId="61" xfId="0" applyNumberFormat="1" applyFont="1" applyFill="1" applyBorder="1" applyAlignment="1">
      <alignment horizontal="center" vertical="center"/>
    </xf>
    <xf numFmtId="165" fontId="46" fillId="4" borderId="86" xfId="0" applyNumberFormat="1" applyFont="1" applyFill="1" applyBorder="1" applyAlignment="1">
      <alignment horizontal="center" vertical="center"/>
    </xf>
    <xf numFmtId="165" fontId="46" fillId="4" borderId="109" xfId="0" applyNumberFormat="1" applyFont="1" applyFill="1" applyBorder="1" applyAlignment="1">
      <alignment horizontal="center" vertical="center"/>
    </xf>
    <xf numFmtId="9" fontId="46" fillId="0" borderId="159" xfId="0" applyNumberFormat="1" applyFont="1" applyBorder="1" applyAlignment="1">
      <alignment horizontal="center" vertical="center"/>
    </xf>
    <xf numFmtId="9" fontId="46" fillId="0" borderId="160" xfId="0" applyNumberFormat="1" applyFont="1" applyBorder="1" applyAlignment="1">
      <alignment horizontal="center" vertical="center"/>
    </xf>
    <xf numFmtId="9" fontId="46" fillId="0" borderId="161" xfId="0" applyNumberFormat="1" applyFont="1" applyBorder="1" applyAlignment="1">
      <alignment horizontal="center" vertical="center"/>
    </xf>
    <xf numFmtId="9" fontId="46" fillId="6" borderId="24" xfId="0" applyNumberFormat="1" applyFont="1" applyFill="1" applyBorder="1" applyAlignment="1">
      <alignment horizontal="center" vertical="center"/>
    </xf>
    <xf numFmtId="9" fontId="46" fillId="6" borderId="25" xfId="0" applyNumberFormat="1" applyFont="1" applyFill="1" applyBorder="1" applyAlignment="1">
      <alignment horizontal="center" vertical="center"/>
    </xf>
    <xf numFmtId="9" fontId="46" fillId="6" borderId="22" xfId="0" applyNumberFormat="1" applyFont="1" applyFill="1" applyBorder="1" applyAlignment="1">
      <alignment horizontal="center" vertical="center"/>
    </xf>
    <xf numFmtId="165" fontId="46" fillId="0" borderId="162" xfId="0" applyNumberFormat="1" applyFont="1" applyBorder="1" applyAlignment="1">
      <alignment horizontal="center" vertical="center"/>
    </xf>
    <xf numFmtId="165" fontId="46" fillId="0" borderId="163" xfId="0" applyNumberFormat="1" applyFont="1" applyBorder="1" applyAlignment="1">
      <alignment horizontal="center" vertical="center"/>
    </xf>
    <xf numFmtId="165" fontId="46" fillId="0" borderId="164" xfId="0" applyNumberFormat="1" applyFont="1" applyBorder="1" applyAlignment="1">
      <alignment horizontal="center" vertical="center"/>
    </xf>
    <xf numFmtId="0" fontId="47" fillId="0" borderId="0" xfId="0" applyFont="1" applyAlignment="1">
      <alignment horizontal="left"/>
    </xf>
    <xf numFmtId="0" fontId="46" fillId="0" borderId="0" xfId="0" applyFont="1" applyAlignment="1">
      <alignment horizontal="left" vertical="top" wrapText="1"/>
    </xf>
    <xf numFmtId="0" fontId="46" fillId="0" borderId="0" xfId="0" applyFont="1" applyAlignment="1">
      <alignment horizontal="left" vertical="top"/>
    </xf>
    <xf numFmtId="0" fontId="46" fillId="0" borderId="60" xfId="0" applyFont="1" applyBorder="1" applyAlignment="1">
      <alignment horizontal="center" vertical="center"/>
    </xf>
    <xf numFmtId="0" fontId="46" fillId="0" borderId="157" xfId="0" applyFont="1" applyBorder="1" applyAlignment="1">
      <alignment horizontal="center" vertical="center"/>
    </xf>
    <xf numFmtId="0" fontId="46" fillId="0" borderId="158" xfId="0" applyFont="1" applyBorder="1" applyAlignment="1">
      <alignment horizontal="center" vertical="center"/>
    </xf>
    <xf numFmtId="0" fontId="3" fillId="0" borderId="61" xfId="0" applyFont="1" applyBorder="1" applyAlignment="1">
      <alignment horizontal="center" vertical="center"/>
    </xf>
    <xf numFmtId="0" fontId="48" fillId="0" borderId="0" xfId="0" applyFont="1" applyAlignment="1">
      <alignment horizontal="left"/>
    </xf>
    <xf numFmtId="0" fontId="51" fillId="0" borderId="61" xfId="0" applyFont="1" applyBorder="1" applyAlignment="1">
      <alignment horizontal="center" vertical="center" wrapText="1"/>
    </xf>
    <xf numFmtId="0" fontId="51" fillId="0" borderId="86" xfId="0" applyFont="1" applyBorder="1" applyAlignment="1">
      <alignment horizontal="center" vertical="center" wrapText="1"/>
    </xf>
    <xf numFmtId="0" fontId="51" fillId="0" borderId="109" xfId="0" applyFont="1" applyBorder="1" applyAlignment="1">
      <alignment horizontal="center" vertical="center" wrapText="1"/>
    </xf>
    <xf numFmtId="0" fontId="46" fillId="0" borderId="0" xfId="0" applyFont="1" applyAlignment="1">
      <alignment horizontal="left" wrapText="1"/>
    </xf>
    <xf numFmtId="0" fontId="46" fillId="0" borderId="0" xfId="0" applyFont="1" applyAlignment="1">
      <alignment horizontal="left"/>
    </xf>
    <xf numFmtId="0" fontId="46" fillId="0" borderId="9" xfId="0" applyFont="1" applyBorder="1" applyAlignment="1">
      <alignment horizontal="left" wrapText="1"/>
    </xf>
    <xf numFmtId="0" fontId="46" fillId="0" borderId="9" xfId="0" applyFont="1" applyBorder="1" applyAlignment="1">
      <alignment horizontal="left"/>
    </xf>
    <xf numFmtId="0" fontId="37" fillId="0" borderId="165" xfId="34" applyBorder="1" applyAlignment="1" applyProtection="1">
      <alignment horizontal="center" vertical="center" wrapText="1"/>
      <protection locked="0"/>
    </xf>
    <xf numFmtId="0" fontId="80" fillId="0" borderId="166" xfId="35" applyFont="1" applyBorder="1" applyAlignment="1" applyProtection="1">
      <alignment horizontal="center" vertical="center" wrapText="1"/>
      <protection locked="0"/>
    </xf>
    <xf numFmtId="0" fontId="80" fillId="0" borderId="140" xfId="35" applyFont="1" applyBorder="1" applyAlignment="1" applyProtection="1">
      <alignment horizontal="center" vertical="center" wrapText="1"/>
      <protection locked="0"/>
    </xf>
    <xf numFmtId="0" fontId="46" fillId="0" borderId="78" xfId="0" applyFont="1" applyBorder="1" applyAlignment="1">
      <alignment horizontal="center" vertical="center" wrapText="1"/>
    </xf>
    <xf numFmtId="0" fontId="46" fillId="0" borderId="210" xfId="0" applyFont="1" applyBorder="1" applyAlignment="1">
      <alignment horizontal="center" vertical="center" wrapText="1"/>
    </xf>
    <xf numFmtId="0" fontId="46" fillId="0" borderId="212" xfId="0" applyFont="1" applyBorder="1" applyAlignment="1">
      <alignment horizontal="center" vertical="center" wrapText="1"/>
    </xf>
    <xf numFmtId="0" fontId="46" fillId="0" borderId="9" xfId="0" applyFont="1" applyBorder="1" applyAlignment="1">
      <alignment horizontal="left" vertical="top" wrapText="1"/>
    </xf>
    <xf numFmtId="0" fontId="46" fillId="0" borderId="9" xfId="0" applyFont="1" applyBorder="1" applyAlignment="1">
      <alignment horizontal="left" vertical="top"/>
    </xf>
    <xf numFmtId="0" fontId="46" fillId="37" borderId="60" xfId="0" applyFont="1" applyFill="1" applyBorder="1" applyAlignment="1">
      <alignment horizontal="center" vertical="center"/>
    </xf>
    <xf numFmtId="0" fontId="46" fillId="37" borderId="157" xfId="0" applyFont="1" applyFill="1" applyBorder="1" applyAlignment="1">
      <alignment horizontal="center" vertical="center"/>
    </xf>
    <xf numFmtId="0" fontId="46" fillId="37" borderId="158" xfId="0" applyFont="1" applyFill="1" applyBorder="1" applyAlignment="1">
      <alignment horizontal="center" vertical="center"/>
    </xf>
    <xf numFmtId="0" fontId="50" fillId="37" borderId="165" xfId="0" applyFont="1" applyFill="1" applyBorder="1" applyAlignment="1">
      <alignment horizontal="center" vertical="center"/>
    </xf>
    <xf numFmtId="0" fontId="50" fillId="37" borderId="166" xfId="0" applyFont="1" applyFill="1" applyBorder="1" applyAlignment="1">
      <alignment horizontal="center" vertical="center"/>
    </xf>
    <xf numFmtId="0" fontId="50" fillId="37" borderId="140" xfId="0" applyFont="1" applyFill="1" applyBorder="1" applyAlignment="1">
      <alignment horizontal="center" vertical="center"/>
    </xf>
    <xf numFmtId="0" fontId="24" fillId="37" borderId="165" xfId="0" applyFont="1" applyFill="1" applyBorder="1" applyAlignment="1">
      <alignment horizontal="center" vertical="center"/>
    </xf>
    <xf numFmtId="0" fontId="56" fillId="37" borderId="165" xfId="0" applyFont="1" applyFill="1" applyBorder="1" applyAlignment="1">
      <alignment horizontal="center" vertical="center"/>
    </xf>
    <xf numFmtId="0" fontId="56" fillId="37" borderId="166" xfId="0" applyFont="1" applyFill="1" applyBorder="1" applyAlignment="1">
      <alignment horizontal="center" vertical="center"/>
    </xf>
    <xf numFmtId="0" fontId="56" fillId="37" borderId="140" xfId="0" applyFont="1" applyFill="1" applyBorder="1" applyAlignment="1">
      <alignment horizontal="center" vertical="center"/>
    </xf>
    <xf numFmtId="0" fontId="50" fillId="37" borderId="165" xfId="0" applyFont="1" applyFill="1" applyBorder="1" applyAlignment="1">
      <alignment horizontal="center" vertical="center" wrapText="1"/>
    </xf>
    <xf numFmtId="0" fontId="50" fillId="37" borderId="166" xfId="0" applyFont="1" applyFill="1" applyBorder="1" applyAlignment="1">
      <alignment horizontal="center" vertical="center" wrapText="1"/>
    </xf>
    <xf numFmtId="0" fontId="50" fillId="37" borderId="140" xfId="0" applyFont="1" applyFill="1" applyBorder="1" applyAlignment="1">
      <alignment horizontal="center" vertical="center" wrapText="1"/>
    </xf>
    <xf numFmtId="165" fontId="50" fillId="37" borderId="165" xfId="0" applyNumberFormat="1" applyFont="1" applyFill="1" applyBorder="1" applyAlignment="1">
      <alignment horizontal="center" vertical="center"/>
    </xf>
    <xf numFmtId="165" fontId="50" fillId="37" borderId="166" xfId="0" applyNumberFormat="1" applyFont="1" applyFill="1" applyBorder="1" applyAlignment="1">
      <alignment horizontal="center" vertical="center"/>
    </xf>
    <xf numFmtId="165" fontId="50" fillId="37" borderId="140" xfId="0" applyNumberFormat="1" applyFont="1" applyFill="1" applyBorder="1" applyAlignment="1">
      <alignment horizontal="center" vertical="center"/>
    </xf>
    <xf numFmtId="3" fontId="50" fillId="37" borderId="165" xfId="0" applyNumberFormat="1" applyFont="1" applyFill="1" applyBorder="1" applyAlignment="1">
      <alignment horizontal="center" vertical="center"/>
    </xf>
    <xf numFmtId="3" fontId="50" fillId="37" borderId="166" xfId="0" applyNumberFormat="1" applyFont="1" applyFill="1" applyBorder="1" applyAlignment="1">
      <alignment horizontal="center" vertical="center"/>
    </xf>
    <xf numFmtId="3" fontId="50" fillId="37" borderId="140" xfId="0" applyNumberFormat="1" applyFont="1" applyFill="1" applyBorder="1" applyAlignment="1">
      <alignment horizontal="center" vertical="center"/>
    </xf>
    <xf numFmtId="9" fontId="50" fillId="37" borderId="167" xfId="0" applyNumberFormat="1" applyFont="1" applyFill="1" applyBorder="1" applyAlignment="1">
      <alignment horizontal="center" vertical="center"/>
    </xf>
    <xf numFmtId="9" fontId="50" fillId="37" borderId="168" xfId="0" applyNumberFormat="1" applyFont="1" applyFill="1" applyBorder="1" applyAlignment="1">
      <alignment horizontal="center" vertical="center"/>
    </xf>
    <xf numFmtId="9" fontId="50" fillId="37" borderId="155" xfId="0" applyNumberFormat="1" applyFont="1" applyFill="1" applyBorder="1" applyAlignment="1">
      <alignment horizontal="center" vertical="center"/>
    </xf>
    <xf numFmtId="9" fontId="50" fillId="37" borderId="4" xfId="0" applyNumberFormat="1" applyFont="1" applyFill="1" applyBorder="1" applyAlignment="1">
      <alignment horizontal="center" vertical="center"/>
    </xf>
    <xf numFmtId="9" fontId="50" fillId="37" borderId="0" xfId="0" applyNumberFormat="1" applyFont="1" applyFill="1" applyAlignment="1">
      <alignment horizontal="center" vertical="center"/>
    </xf>
    <xf numFmtId="9" fontId="50" fillId="37" borderId="7" xfId="0" applyNumberFormat="1" applyFont="1" applyFill="1" applyBorder="1" applyAlignment="1">
      <alignment horizontal="center" vertical="center"/>
    </xf>
    <xf numFmtId="165" fontId="50" fillId="37" borderId="169" xfId="0" applyNumberFormat="1" applyFont="1" applyFill="1" applyBorder="1" applyAlignment="1">
      <alignment horizontal="center" vertical="center"/>
    </xf>
    <xf numFmtId="165" fontId="50" fillId="37" borderId="170" xfId="0" applyNumberFormat="1" applyFont="1" applyFill="1" applyBorder="1" applyAlignment="1">
      <alignment horizontal="center" vertical="center"/>
    </xf>
    <xf numFmtId="165" fontId="50" fillId="37" borderId="171" xfId="0" applyNumberFormat="1" applyFont="1" applyFill="1" applyBorder="1" applyAlignment="1">
      <alignment horizontal="center" vertical="center"/>
    </xf>
    <xf numFmtId="2" fontId="56" fillId="37" borderId="165" xfId="0" applyNumberFormat="1" applyFont="1" applyFill="1" applyBorder="1" applyAlignment="1">
      <alignment horizontal="center" vertical="center"/>
    </xf>
    <xf numFmtId="2" fontId="56" fillId="37" borderId="166" xfId="0" applyNumberFormat="1" applyFont="1" applyFill="1" applyBorder="1" applyAlignment="1">
      <alignment horizontal="center" vertical="center"/>
    </xf>
    <xf numFmtId="2" fontId="56" fillId="37" borderId="140" xfId="0" applyNumberFormat="1" applyFont="1" applyFill="1" applyBorder="1" applyAlignment="1">
      <alignment horizontal="center" vertical="center"/>
    </xf>
    <xf numFmtId="2" fontId="50" fillId="37" borderId="165" xfId="0" applyNumberFormat="1" applyFont="1" applyFill="1" applyBorder="1" applyAlignment="1">
      <alignment horizontal="center" vertical="center"/>
    </xf>
    <xf numFmtId="2" fontId="50" fillId="37" borderId="166" xfId="0" applyNumberFormat="1" applyFont="1" applyFill="1" applyBorder="1" applyAlignment="1">
      <alignment horizontal="center" vertical="center"/>
    </xf>
    <xf numFmtId="2" fontId="50" fillId="37" borderId="140" xfId="0" applyNumberFormat="1" applyFont="1" applyFill="1" applyBorder="1" applyAlignment="1">
      <alignment horizontal="center" vertical="center"/>
    </xf>
    <xf numFmtId="14" fontId="50" fillId="37" borderId="165" xfId="0" applyNumberFormat="1" applyFont="1" applyFill="1" applyBorder="1" applyAlignment="1">
      <alignment horizontal="center" vertical="center"/>
    </xf>
    <xf numFmtId="14" fontId="50" fillId="37" borderId="166" xfId="0" applyNumberFormat="1" applyFont="1" applyFill="1" applyBorder="1" applyAlignment="1">
      <alignment horizontal="center" vertical="center"/>
    </xf>
    <xf numFmtId="14" fontId="50" fillId="37" borderId="140" xfId="0" applyNumberFormat="1" applyFont="1" applyFill="1" applyBorder="1" applyAlignment="1">
      <alignment horizontal="center" vertical="center"/>
    </xf>
    <xf numFmtId="0" fontId="37" fillId="37" borderId="165" xfId="34" applyFill="1" applyBorder="1" applyAlignment="1" applyProtection="1">
      <alignment horizontal="center" vertical="center" wrapText="1"/>
      <protection locked="0"/>
    </xf>
    <xf numFmtId="0" fontId="50" fillId="37" borderId="166" xfId="0" applyFont="1" applyFill="1" applyBorder="1" applyAlignment="1" applyProtection="1">
      <alignment horizontal="center" vertical="center" wrapText="1"/>
      <protection locked="0"/>
    </xf>
    <xf numFmtId="0" fontId="50" fillId="37" borderId="140" xfId="0" applyFont="1" applyFill="1" applyBorder="1" applyAlignment="1" applyProtection="1">
      <alignment horizontal="center" vertical="center" wrapText="1"/>
      <protection locked="0"/>
    </xf>
    <xf numFmtId="0" fontId="46" fillId="0" borderId="94" xfId="0" applyFont="1" applyBorder="1" applyAlignment="1">
      <alignment horizontal="center" vertical="center" wrapText="1"/>
    </xf>
    <xf numFmtId="0" fontId="46" fillId="0" borderId="105" xfId="0" applyFont="1" applyBorder="1" applyAlignment="1">
      <alignment horizontal="center" vertical="center" wrapText="1"/>
    </xf>
    <xf numFmtId="0" fontId="46" fillId="0" borderId="173" xfId="0" applyFont="1" applyBorder="1" applyAlignment="1">
      <alignment horizontal="center" vertical="center" wrapText="1"/>
    </xf>
    <xf numFmtId="0" fontId="46" fillId="0" borderId="115" xfId="0" applyFont="1" applyBorder="1" applyAlignment="1">
      <alignment horizontal="center" vertical="center" wrapText="1"/>
    </xf>
    <xf numFmtId="0" fontId="46" fillId="0" borderId="120" xfId="0" applyFont="1" applyBorder="1" applyAlignment="1">
      <alignment horizontal="center" vertical="center" wrapText="1"/>
    </xf>
    <xf numFmtId="0" fontId="38" fillId="0" borderId="148" xfId="35" applyBorder="1" applyAlignment="1" applyProtection="1">
      <alignment horizontal="center" vertical="center" wrapText="1"/>
      <protection locked="0"/>
    </xf>
    <xf numFmtId="0" fontId="63" fillId="0" borderId="166" xfId="35" applyFont="1" applyBorder="1" applyAlignment="1" applyProtection="1">
      <alignment horizontal="center" vertical="center" wrapText="1"/>
      <protection locked="0"/>
    </xf>
    <xf numFmtId="0" fontId="63" fillId="0" borderId="140" xfId="35" applyFont="1" applyBorder="1" applyAlignment="1" applyProtection="1">
      <alignment horizontal="center" vertical="center" wrapText="1"/>
      <protection locked="0"/>
    </xf>
    <xf numFmtId="0" fontId="38" fillId="0" borderId="166" xfId="35" applyBorder="1" applyAlignment="1" applyProtection="1">
      <alignment horizontal="center" wrapText="1"/>
      <protection locked="0"/>
    </xf>
    <xf numFmtId="0" fontId="63" fillId="0" borderId="166" xfId="35" applyFont="1" applyBorder="1" applyAlignment="1" applyProtection="1">
      <alignment horizontal="center" wrapText="1"/>
      <protection locked="0"/>
    </xf>
    <xf numFmtId="0" fontId="63" fillId="0" borderId="259" xfId="35" applyFont="1" applyBorder="1" applyAlignment="1" applyProtection="1">
      <alignment horizontal="center" wrapText="1"/>
      <protection locked="0"/>
    </xf>
    <xf numFmtId="0" fontId="46" fillId="0" borderId="196" xfId="0" applyFont="1" applyBorder="1" applyAlignment="1">
      <alignment horizontal="center" vertical="center" wrapText="1"/>
    </xf>
    <xf numFmtId="0" fontId="46" fillId="0" borderId="143" xfId="0" applyFont="1" applyBorder="1" applyAlignment="1">
      <alignment horizontal="center" vertical="center" wrapText="1"/>
    </xf>
    <xf numFmtId="0" fontId="46" fillId="0" borderId="174" xfId="0" applyFont="1" applyBorder="1" applyAlignment="1">
      <alignment horizontal="center" vertical="center" wrapText="1"/>
    </xf>
    <xf numFmtId="0" fontId="46" fillId="0" borderId="172" xfId="0" applyFont="1" applyBorder="1" applyAlignment="1">
      <alignment horizontal="center" vertical="center" wrapText="1"/>
    </xf>
    <xf numFmtId="0" fontId="46" fillId="0" borderId="199" xfId="0" applyFont="1" applyBorder="1" applyAlignment="1">
      <alignment horizontal="center" vertical="center" wrapText="1"/>
    </xf>
    <xf numFmtId="9" fontId="46" fillId="6" borderId="25" xfId="0" applyNumberFormat="1" applyFont="1" applyFill="1" applyBorder="1" applyAlignment="1" applyProtection="1">
      <alignment horizontal="center" vertical="center"/>
      <protection locked="0"/>
    </xf>
    <xf numFmtId="9" fontId="46" fillId="6" borderId="27" xfId="0" applyNumberFormat="1" applyFont="1" applyFill="1" applyBorder="1" applyAlignment="1" applyProtection="1">
      <alignment horizontal="center" vertical="center"/>
      <protection locked="0"/>
    </xf>
    <xf numFmtId="9" fontId="46" fillId="6" borderId="28" xfId="0" applyNumberFormat="1" applyFont="1" applyFill="1" applyBorder="1" applyAlignment="1" applyProtection="1">
      <alignment horizontal="center" vertical="center"/>
      <protection locked="0"/>
    </xf>
    <xf numFmtId="9" fontId="46" fillId="6" borderId="22" xfId="0" applyNumberFormat="1" applyFont="1" applyFill="1" applyBorder="1" applyAlignment="1" applyProtection="1">
      <alignment horizontal="center" vertical="center"/>
      <protection locked="0"/>
    </xf>
    <xf numFmtId="0" fontId="46" fillId="0" borderId="154" xfId="0" applyFont="1" applyBorder="1" applyAlignment="1">
      <alignment horizontal="center" vertical="center" wrapText="1"/>
    </xf>
    <xf numFmtId="0" fontId="46" fillId="0" borderId="110" xfId="0" applyFont="1" applyBorder="1" applyAlignment="1">
      <alignment horizontal="center" vertical="center" wrapText="1"/>
    </xf>
    <xf numFmtId="9" fontId="46" fillId="4" borderId="189" xfId="0" applyNumberFormat="1" applyFont="1" applyFill="1" applyBorder="1" applyAlignment="1">
      <alignment horizontal="center" vertical="center"/>
    </xf>
    <xf numFmtId="9" fontId="46" fillId="4" borderId="181" xfId="0" applyNumberFormat="1" applyFont="1" applyFill="1" applyBorder="1" applyAlignment="1">
      <alignment horizontal="center" vertical="center"/>
    </xf>
    <xf numFmtId="9" fontId="46" fillId="4" borderId="279" xfId="0" applyNumberFormat="1" applyFont="1" applyFill="1" applyBorder="1" applyAlignment="1">
      <alignment horizontal="center" vertical="center"/>
    </xf>
    <xf numFmtId="3" fontId="46" fillId="4" borderId="190" xfId="0" applyNumberFormat="1" applyFont="1" applyFill="1" applyBorder="1" applyAlignment="1">
      <alignment horizontal="center" vertical="center"/>
    </xf>
    <xf numFmtId="3" fontId="46" fillId="4" borderId="185" xfId="0" applyNumberFormat="1" applyFont="1" applyFill="1" applyBorder="1" applyAlignment="1">
      <alignment horizontal="center" vertical="center"/>
    </xf>
    <xf numFmtId="3" fontId="46" fillId="4" borderId="194" xfId="0" applyNumberFormat="1" applyFont="1" applyFill="1" applyBorder="1" applyAlignment="1">
      <alignment horizontal="center" vertical="center"/>
    </xf>
    <xf numFmtId="0" fontId="46" fillId="4" borderId="184" xfId="0" applyFont="1" applyFill="1" applyBorder="1" applyAlignment="1">
      <alignment horizontal="center" vertical="center"/>
    </xf>
    <xf numFmtId="0" fontId="46" fillId="4" borderId="191" xfId="0" applyFont="1" applyFill="1" applyBorder="1" applyAlignment="1">
      <alignment horizontal="center" vertical="center"/>
    </xf>
    <xf numFmtId="9" fontId="46" fillId="4" borderId="182" xfId="0" applyNumberFormat="1" applyFont="1" applyFill="1" applyBorder="1" applyAlignment="1">
      <alignment horizontal="center" vertical="center"/>
    </xf>
    <xf numFmtId="0" fontId="46" fillId="4" borderId="183" xfId="0" applyFont="1" applyFill="1" applyBorder="1" applyAlignment="1">
      <alignment horizontal="center" vertical="center"/>
    </xf>
    <xf numFmtId="0" fontId="46" fillId="4" borderId="173" xfId="0" applyFont="1" applyFill="1" applyBorder="1" applyAlignment="1">
      <alignment horizontal="center" vertical="center"/>
    </xf>
    <xf numFmtId="0" fontId="46" fillId="0" borderId="105" xfId="0" applyFont="1" applyBorder="1" applyAlignment="1">
      <alignment horizontal="center" vertical="center"/>
    </xf>
    <xf numFmtId="165" fontId="46" fillId="4" borderId="185" xfId="0" applyNumberFormat="1" applyFont="1" applyFill="1" applyBorder="1" applyAlignment="1">
      <alignment horizontal="center" vertical="center"/>
    </xf>
    <xf numFmtId="165" fontId="46" fillId="4" borderId="186" xfId="0" applyNumberFormat="1" applyFont="1" applyFill="1" applyBorder="1" applyAlignment="1">
      <alignment horizontal="center" vertical="center"/>
    </xf>
    <xf numFmtId="165" fontId="46" fillId="4" borderId="190" xfId="0" applyNumberFormat="1" applyFont="1" applyFill="1" applyBorder="1" applyAlignment="1">
      <alignment horizontal="center" vertical="center"/>
    </xf>
    <xf numFmtId="165" fontId="46" fillId="4" borderId="194" xfId="0" applyNumberFormat="1" applyFont="1" applyFill="1" applyBorder="1" applyAlignment="1">
      <alignment horizontal="center" vertical="center"/>
    </xf>
    <xf numFmtId="0" fontId="51" fillId="0" borderId="105" xfId="0" applyFont="1" applyBorder="1" applyAlignment="1">
      <alignment horizontal="center" vertical="center"/>
    </xf>
    <xf numFmtId="0" fontId="46" fillId="0" borderId="94" xfId="0" applyFont="1" applyBorder="1" applyAlignment="1">
      <alignment horizontal="center" vertical="center"/>
    </xf>
    <xf numFmtId="3" fontId="46" fillId="4" borderId="186" xfId="0" applyNumberFormat="1" applyFont="1" applyFill="1" applyBorder="1" applyAlignment="1">
      <alignment horizontal="center" vertical="center"/>
    </xf>
    <xf numFmtId="170" fontId="46" fillId="0" borderId="105" xfId="0" applyNumberFormat="1" applyFont="1" applyBorder="1" applyAlignment="1">
      <alignment horizontal="center" vertical="center"/>
    </xf>
    <xf numFmtId="0" fontId="46" fillId="0" borderId="29" xfId="0" applyFont="1" applyBorder="1" applyAlignment="1">
      <alignment horizontal="center" vertical="center"/>
    </xf>
    <xf numFmtId="0" fontId="46" fillId="0" borderId="30" xfId="0" applyFont="1" applyBorder="1" applyAlignment="1">
      <alignment horizontal="center" vertical="center"/>
    </xf>
    <xf numFmtId="0" fontId="46" fillId="0" borderId="31" xfId="0" applyFont="1" applyBorder="1" applyAlignment="1">
      <alignment horizontal="center" vertical="center"/>
    </xf>
    <xf numFmtId="165" fontId="46" fillId="4" borderId="175" xfId="0" applyNumberFormat="1" applyFont="1" applyFill="1" applyBorder="1" applyAlignment="1">
      <alignment horizontal="center" vertical="center"/>
    </xf>
    <xf numFmtId="165" fontId="46" fillId="4" borderId="176" xfId="0" applyNumberFormat="1" applyFont="1" applyFill="1" applyBorder="1" applyAlignment="1">
      <alignment horizontal="center" vertical="center"/>
    </xf>
    <xf numFmtId="2" fontId="46" fillId="0" borderId="94" xfId="0" applyNumberFormat="1" applyFont="1" applyBorder="1" applyAlignment="1">
      <alignment horizontal="center" vertical="center"/>
    </xf>
    <xf numFmtId="0" fontId="51" fillId="0" borderId="105" xfId="0" applyFont="1" applyBorder="1" applyAlignment="1">
      <alignment horizontal="center" vertical="center" wrapText="1"/>
    </xf>
    <xf numFmtId="0" fontId="51" fillId="0" borderId="94" xfId="0" applyFont="1" applyBorder="1" applyAlignment="1">
      <alignment horizontal="center" vertical="center" wrapText="1"/>
    </xf>
    <xf numFmtId="165" fontId="46" fillId="4" borderId="177" xfId="0" applyNumberFormat="1" applyFont="1" applyFill="1" applyBorder="1" applyAlignment="1">
      <alignment horizontal="center" vertical="center"/>
    </xf>
    <xf numFmtId="165" fontId="46" fillId="4" borderId="280" xfId="0" applyNumberFormat="1" applyFont="1" applyFill="1" applyBorder="1" applyAlignment="1">
      <alignment horizontal="center" vertical="center"/>
    </xf>
    <xf numFmtId="2" fontId="51" fillId="4" borderId="178" xfId="0" applyNumberFormat="1" applyFont="1" applyFill="1" applyBorder="1" applyAlignment="1">
      <alignment horizontal="center" vertical="center"/>
    </xf>
    <xf numFmtId="2" fontId="51" fillId="4" borderId="179" xfId="0" applyNumberFormat="1" applyFont="1" applyFill="1" applyBorder="1" applyAlignment="1">
      <alignment horizontal="center" vertical="center"/>
    </xf>
    <xf numFmtId="2" fontId="51" fillId="4" borderId="180" xfId="0" applyNumberFormat="1" applyFont="1" applyFill="1" applyBorder="1" applyAlignment="1">
      <alignment horizontal="center" vertical="center"/>
    </xf>
    <xf numFmtId="2" fontId="51" fillId="4" borderId="239" xfId="0" applyNumberFormat="1" applyFont="1" applyFill="1" applyBorder="1" applyAlignment="1">
      <alignment horizontal="center" vertical="center"/>
    </xf>
    <xf numFmtId="170" fontId="46" fillId="0" borderId="94" xfId="0" applyNumberFormat="1" applyFont="1" applyBorder="1" applyAlignment="1">
      <alignment horizontal="center" vertical="center"/>
    </xf>
    <xf numFmtId="0" fontId="3" fillId="0" borderId="86" xfId="0" applyFont="1" applyBorder="1" applyAlignment="1">
      <alignment horizontal="center" vertical="center" wrapText="1"/>
    </xf>
    <xf numFmtId="0" fontId="3" fillId="0" borderId="105" xfId="0" applyFont="1" applyBorder="1" applyAlignment="1">
      <alignment horizontal="center" vertical="center" wrapText="1"/>
    </xf>
    <xf numFmtId="165" fontId="50" fillId="36" borderId="243" xfId="0" applyNumberFormat="1" applyFont="1" applyFill="1" applyBorder="1" applyAlignment="1">
      <alignment horizontal="center" vertical="center"/>
    </xf>
    <xf numFmtId="165" fontId="50" fillId="36" borderId="142" xfId="0" applyNumberFormat="1" applyFont="1" applyFill="1" applyBorder="1" applyAlignment="1">
      <alignment horizontal="center" vertical="center"/>
    </xf>
    <xf numFmtId="0" fontId="46" fillId="36" borderId="367" xfId="0" applyFont="1" applyFill="1" applyBorder="1" applyAlignment="1">
      <alignment horizontal="center" vertical="center"/>
    </xf>
    <xf numFmtId="0" fontId="46" fillId="36" borderId="368" xfId="0" applyFont="1" applyFill="1" applyBorder="1" applyAlignment="1">
      <alignment horizontal="center" vertical="center"/>
    </xf>
    <xf numFmtId="0" fontId="46" fillId="36" borderId="369" xfId="0" applyFont="1" applyFill="1" applyBorder="1" applyAlignment="1">
      <alignment horizontal="center" vertical="center"/>
    </xf>
    <xf numFmtId="0" fontId="46" fillId="36" borderId="165" xfId="0" applyFont="1" applyFill="1" applyBorder="1" applyAlignment="1">
      <alignment horizontal="center" vertical="center"/>
    </xf>
    <xf numFmtId="0" fontId="46" fillId="36" borderId="166" xfId="0" applyFont="1" applyFill="1" applyBorder="1" applyAlignment="1">
      <alignment horizontal="center" vertical="center"/>
    </xf>
    <xf numFmtId="0" fontId="46" fillId="36" borderId="140" xfId="0" applyFont="1" applyFill="1" applyBorder="1" applyAlignment="1">
      <alignment horizontal="center" vertical="center"/>
    </xf>
    <xf numFmtId="0" fontId="46" fillId="36" borderId="301" xfId="0" applyFont="1" applyFill="1" applyBorder="1" applyAlignment="1">
      <alignment horizontal="center" vertical="center"/>
    </xf>
    <xf numFmtId="0" fontId="46" fillId="36" borderId="244" xfId="0" applyFont="1" applyFill="1" applyBorder="1" applyAlignment="1">
      <alignment horizontal="center" vertical="center"/>
    </xf>
    <xf numFmtId="0" fontId="46" fillId="36" borderId="245" xfId="0" applyFont="1" applyFill="1" applyBorder="1" applyAlignment="1">
      <alignment horizontal="center" vertical="center"/>
    </xf>
    <xf numFmtId="165" fontId="50" fillId="36" borderId="148" xfId="0" applyNumberFormat="1" applyFont="1" applyFill="1" applyBorder="1" applyAlignment="1">
      <alignment horizontal="center" vertical="center"/>
    </xf>
    <xf numFmtId="165" fontId="50" fillId="36" borderId="259" xfId="0" applyNumberFormat="1" applyFont="1" applyFill="1" applyBorder="1" applyAlignment="1">
      <alignment horizontal="center" vertical="center"/>
    </xf>
    <xf numFmtId="3" fontId="50" fillId="36" borderId="148" xfId="0" applyNumberFormat="1" applyFont="1" applyFill="1" applyBorder="1" applyAlignment="1">
      <alignment horizontal="center" vertical="center"/>
    </xf>
    <xf numFmtId="3" fontId="50" fillId="36" borderId="259" xfId="0" applyNumberFormat="1" applyFont="1" applyFill="1" applyBorder="1" applyAlignment="1">
      <alignment horizontal="center" vertical="center"/>
    </xf>
    <xf numFmtId="2" fontId="50" fillId="36" borderId="61" xfId="0" applyNumberFormat="1" applyFont="1" applyFill="1" applyBorder="1" applyAlignment="1">
      <alignment horizontal="center" vertical="center"/>
    </xf>
    <xf numFmtId="2" fontId="50" fillId="36" borderId="94" xfId="0" applyNumberFormat="1" applyFont="1" applyFill="1" applyBorder="1" applyAlignment="1">
      <alignment horizontal="center" vertical="center"/>
    </xf>
    <xf numFmtId="9" fontId="50" fillId="36" borderId="61" xfId="0" applyNumberFormat="1" applyFont="1" applyFill="1" applyBorder="1" applyAlignment="1">
      <alignment horizontal="center" vertical="center"/>
    </xf>
    <xf numFmtId="9" fontId="50" fillId="36" borderId="94" xfId="0" applyNumberFormat="1" applyFont="1" applyFill="1" applyBorder="1" applyAlignment="1">
      <alignment horizontal="center" vertical="center"/>
    </xf>
    <xf numFmtId="165" fontId="50" fillId="36" borderId="206" xfId="0" applyNumberFormat="1" applyFont="1" applyFill="1" applyBorder="1" applyAlignment="1">
      <alignment horizontal="center" vertical="center"/>
    </xf>
    <xf numFmtId="165" fontId="50" fillId="36" borderId="238" xfId="0" applyNumberFormat="1" applyFont="1" applyFill="1" applyBorder="1" applyAlignment="1">
      <alignment horizontal="center" vertical="center"/>
    </xf>
    <xf numFmtId="0" fontId="56" fillId="36" borderId="192" xfId="0" applyFont="1" applyFill="1" applyBorder="1" applyAlignment="1">
      <alignment horizontal="center" vertical="center"/>
    </xf>
    <xf numFmtId="0" fontId="56" fillId="36" borderId="193" xfId="0" applyFont="1" applyFill="1" applyBorder="1" applyAlignment="1">
      <alignment horizontal="center" vertical="center"/>
    </xf>
    <xf numFmtId="0" fontId="50" fillId="36" borderId="61" xfId="0" applyFont="1" applyFill="1" applyBorder="1" applyAlignment="1">
      <alignment horizontal="center" vertical="center"/>
    </xf>
    <xf numFmtId="0" fontId="50" fillId="36" borderId="94" xfId="0" applyFont="1" applyFill="1" applyBorder="1" applyAlignment="1">
      <alignment horizontal="center" vertical="center"/>
    </xf>
    <xf numFmtId="0" fontId="50" fillId="36" borderId="61" xfId="0" applyFont="1" applyFill="1" applyBorder="1" applyAlignment="1">
      <alignment horizontal="center" vertical="center" wrapText="1"/>
    </xf>
    <xf numFmtId="0" fontId="50" fillId="36" borderId="94" xfId="0" applyFont="1" applyFill="1" applyBorder="1" applyAlignment="1">
      <alignment horizontal="center" vertical="center" wrapText="1"/>
    </xf>
    <xf numFmtId="1" fontId="50" fillId="36" borderId="61" xfId="0" applyNumberFormat="1" applyFont="1" applyFill="1" applyBorder="1" applyAlignment="1">
      <alignment horizontal="center" vertical="center"/>
    </xf>
    <xf numFmtId="1" fontId="50" fillId="36" borderId="94" xfId="0" applyNumberFormat="1" applyFont="1" applyFill="1" applyBorder="1" applyAlignment="1">
      <alignment horizontal="center" vertical="center"/>
    </xf>
    <xf numFmtId="0" fontId="56" fillId="36" borderId="240" xfId="0" applyFont="1" applyFill="1" applyBorder="1" applyAlignment="1">
      <alignment horizontal="center" vertical="center"/>
    </xf>
    <xf numFmtId="0" fontId="56" fillId="36" borderId="276" xfId="0" applyFont="1" applyFill="1" applyBorder="1" applyAlignment="1">
      <alignment horizontal="center" vertical="center"/>
    </xf>
    <xf numFmtId="2" fontId="50" fillId="36" borderId="148" xfId="0" applyNumberFormat="1" applyFont="1" applyFill="1" applyBorder="1" applyAlignment="1">
      <alignment horizontal="center" vertical="center"/>
    </xf>
    <xf numFmtId="2" fontId="50" fillId="36" borderId="259" xfId="0" applyNumberFormat="1" applyFont="1" applyFill="1" applyBorder="1" applyAlignment="1">
      <alignment horizontal="center" vertical="center"/>
    </xf>
    <xf numFmtId="0" fontId="50" fillId="36" borderId="148" xfId="0" applyFont="1" applyFill="1" applyBorder="1" applyAlignment="1">
      <alignment horizontal="center" vertical="center"/>
    </xf>
    <xf numFmtId="0" fontId="50" fillId="36" borderId="259" xfId="0" applyFont="1" applyFill="1" applyBorder="1" applyAlignment="1">
      <alignment horizontal="center" vertical="center"/>
    </xf>
    <xf numFmtId="0" fontId="50" fillId="36" borderId="148" xfId="0" applyFont="1" applyFill="1" applyBorder="1" applyAlignment="1">
      <alignment horizontal="center" vertical="center" wrapText="1"/>
    </xf>
    <xf numFmtId="0" fontId="50" fillId="36" borderId="259" xfId="0" applyFont="1" applyFill="1" applyBorder="1" applyAlignment="1">
      <alignment horizontal="center" vertical="center" wrapText="1"/>
    </xf>
    <xf numFmtId="0" fontId="46" fillId="0" borderId="196" xfId="0" applyFont="1" applyBorder="1" applyAlignment="1">
      <alignment horizontal="center" vertical="center"/>
    </xf>
    <xf numFmtId="0" fontId="46" fillId="0" borderId="143" xfId="0" applyFont="1" applyBorder="1" applyAlignment="1">
      <alignment horizontal="center" vertical="center"/>
    </xf>
    <xf numFmtId="0" fontId="46" fillId="0" borderId="174" xfId="0" applyFont="1" applyBorder="1" applyAlignment="1">
      <alignment horizontal="center" vertical="center"/>
    </xf>
    <xf numFmtId="0" fontId="46" fillId="0" borderId="71" xfId="0" applyFont="1" applyBorder="1" applyAlignment="1">
      <alignment horizontal="center" vertical="center"/>
    </xf>
    <xf numFmtId="0" fontId="46" fillId="0" borderId="67" xfId="0" applyFont="1" applyBorder="1" applyAlignment="1">
      <alignment horizontal="center" vertical="center" wrapText="1"/>
    </xf>
    <xf numFmtId="0" fontId="46" fillId="0" borderId="71" xfId="0" applyFont="1" applyBorder="1" applyAlignment="1">
      <alignment horizontal="center" vertical="center" wrapText="1"/>
    </xf>
    <xf numFmtId="0" fontId="3" fillId="0" borderId="67" xfId="0" applyFont="1" applyBorder="1" applyAlignment="1">
      <alignment horizontal="center" vertical="center"/>
    </xf>
    <xf numFmtId="0" fontId="46" fillId="0" borderId="67" xfId="0" applyFont="1" applyBorder="1" applyAlignment="1">
      <alignment horizontal="center" vertical="center"/>
    </xf>
    <xf numFmtId="0" fontId="46" fillId="0" borderId="183" xfId="0" applyFont="1" applyBorder="1" applyAlignment="1">
      <alignment horizontal="center" vertical="center"/>
    </xf>
    <xf numFmtId="0" fontId="46" fillId="0" borderId="184" xfId="0" applyFont="1" applyBorder="1" applyAlignment="1">
      <alignment horizontal="center" vertical="center"/>
    </xf>
    <xf numFmtId="0" fontId="46" fillId="0" borderId="191" xfId="0" applyFont="1" applyBorder="1" applyAlignment="1">
      <alignment horizontal="center" vertical="center"/>
    </xf>
    <xf numFmtId="0" fontId="3" fillId="0" borderId="94" xfId="0" applyFont="1" applyBorder="1" applyAlignment="1">
      <alignment horizontal="center" vertical="center" wrapText="1"/>
    </xf>
    <xf numFmtId="0" fontId="37" fillId="38" borderId="353" xfId="34" applyFill="1" applyBorder="1" applyAlignment="1" applyProtection="1">
      <alignment horizontal="center" vertical="center" wrapText="1"/>
      <protection locked="0"/>
    </xf>
    <xf numFmtId="0" fontId="38" fillId="38" borderId="256" xfId="35" applyFill="1" applyBorder="1" applyAlignment="1" applyProtection="1">
      <alignment horizontal="center" vertical="center" wrapText="1"/>
      <protection locked="0"/>
    </xf>
    <xf numFmtId="0" fontId="38" fillId="38" borderId="257" xfId="35" applyFill="1" applyBorder="1" applyAlignment="1" applyProtection="1">
      <alignment horizontal="center" vertical="center" wrapText="1"/>
      <protection locked="0"/>
    </xf>
    <xf numFmtId="2" fontId="51" fillId="0" borderId="68" xfId="0" applyNumberFormat="1" applyFont="1" applyBorder="1" applyAlignment="1">
      <alignment horizontal="center" vertical="center"/>
    </xf>
    <xf numFmtId="2" fontId="51" fillId="0" borderId="69" xfId="0" applyNumberFormat="1" applyFont="1" applyBorder="1" applyAlignment="1">
      <alignment horizontal="center" vertical="center"/>
    </xf>
    <xf numFmtId="165" fontId="46" fillId="0" borderId="105" xfId="0" applyNumberFormat="1" applyFont="1" applyBorder="1" applyAlignment="1">
      <alignment horizontal="center" vertical="center"/>
    </xf>
    <xf numFmtId="165" fontId="46" fillId="0" borderId="86" xfId="0" applyNumberFormat="1" applyFont="1" applyBorder="1" applyAlignment="1">
      <alignment horizontal="center" vertical="center"/>
    </xf>
    <xf numFmtId="165" fontId="46" fillId="0" borderId="94" xfId="0" applyNumberFormat="1" applyFont="1" applyBorder="1" applyAlignment="1">
      <alignment horizontal="center" vertical="center"/>
    </xf>
    <xf numFmtId="9" fontId="46" fillId="0" borderId="197" xfId="0" applyNumberFormat="1" applyFont="1" applyBorder="1" applyAlignment="1">
      <alignment horizontal="center" vertical="center"/>
    </xf>
    <xf numFmtId="9" fontId="46" fillId="0" borderId="198" xfId="0" applyNumberFormat="1" applyFont="1" applyBorder="1" applyAlignment="1">
      <alignment horizontal="center" vertical="center"/>
    </xf>
    <xf numFmtId="165" fontId="46" fillId="0" borderId="46" xfId="0" applyNumberFormat="1" applyFont="1" applyBorder="1" applyAlignment="1">
      <alignment horizontal="center" vertical="center"/>
    </xf>
    <xf numFmtId="165" fontId="46" fillId="0" borderId="47" xfId="0" applyNumberFormat="1" applyFont="1" applyBorder="1" applyAlignment="1">
      <alignment horizontal="center" vertical="center"/>
    </xf>
    <xf numFmtId="165" fontId="46" fillId="0" borderId="50" xfId="0" applyNumberFormat="1" applyFont="1" applyBorder="1" applyAlignment="1">
      <alignment horizontal="center" vertical="center"/>
    </xf>
    <xf numFmtId="2" fontId="46" fillId="0" borderId="71" xfId="0" applyNumberFormat="1" applyFont="1" applyBorder="1" applyAlignment="1">
      <alignment horizontal="center" vertical="center"/>
    </xf>
    <xf numFmtId="14" fontId="58" fillId="0" borderId="86" xfId="46" applyNumberFormat="1" applyFont="1" applyBorder="1" applyAlignment="1">
      <alignment horizontal="center" vertical="center"/>
    </xf>
    <xf numFmtId="14" fontId="58" fillId="0" borderId="94" xfId="46" applyNumberFormat="1" applyFont="1" applyBorder="1" applyAlignment="1">
      <alignment horizontal="center" vertical="center"/>
    </xf>
    <xf numFmtId="2" fontId="51" fillId="0" borderId="94" xfId="0" applyNumberFormat="1" applyFont="1" applyBorder="1" applyAlignment="1">
      <alignment horizontal="center" vertical="center" wrapText="1"/>
    </xf>
    <xf numFmtId="2" fontId="51" fillId="0" borderId="71" xfId="0" applyNumberFormat="1" applyFont="1" applyBorder="1" applyAlignment="1">
      <alignment horizontal="center" vertical="center" wrapText="1"/>
    </xf>
    <xf numFmtId="0" fontId="46" fillId="0" borderId="121" xfId="0" applyFont="1" applyBorder="1" applyAlignment="1">
      <alignment horizontal="center" vertical="center" wrapText="1"/>
    </xf>
    <xf numFmtId="0" fontId="46" fillId="0" borderId="121" xfId="0" applyFont="1" applyBorder="1" applyAlignment="1">
      <alignment horizontal="center" vertical="center"/>
    </xf>
    <xf numFmtId="0" fontId="37" fillId="38" borderId="296" xfId="34" applyFill="1" applyBorder="1" applyAlignment="1" applyProtection="1">
      <alignment horizontal="center" vertical="center" wrapText="1"/>
      <protection locked="0"/>
    </xf>
    <xf numFmtId="0" fontId="63" fillId="38" borderId="281" xfId="35" applyFont="1" applyFill="1" applyBorder="1" applyAlignment="1" applyProtection="1">
      <alignment horizontal="center" vertical="center" wrapText="1"/>
      <protection locked="0"/>
    </xf>
    <xf numFmtId="0" fontId="37" fillId="38" borderId="281" xfId="34" applyFill="1" applyBorder="1" applyAlignment="1" applyProtection="1">
      <alignment horizontal="center" vertical="center" wrapText="1"/>
      <protection locked="0"/>
    </xf>
    <xf numFmtId="0" fontId="46" fillId="0" borderId="119" xfId="0" applyFont="1" applyBorder="1" applyAlignment="1">
      <alignment horizontal="center" vertical="center" wrapText="1"/>
    </xf>
    <xf numFmtId="0" fontId="46" fillId="0" borderId="64" xfId="0" applyFont="1" applyBorder="1" applyAlignment="1">
      <alignment horizontal="center" vertical="center"/>
    </xf>
    <xf numFmtId="0" fontId="46" fillId="0" borderId="134" xfId="0" applyFont="1" applyBorder="1" applyAlignment="1">
      <alignment horizontal="center" vertical="center"/>
    </xf>
    <xf numFmtId="0" fontId="46" fillId="0" borderId="108" xfId="0" applyFont="1" applyBorder="1" applyAlignment="1">
      <alignment horizontal="center" vertical="center"/>
    </xf>
    <xf numFmtId="0" fontId="51" fillId="0" borderId="192" xfId="0" applyFont="1" applyBorder="1" applyAlignment="1">
      <alignment horizontal="center" vertical="center"/>
    </xf>
    <xf numFmtId="0" fontId="51" fillId="0" borderId="188" xfId="0" applyFont="1" applyBorder="1" applyAlignment="1">
      <alignment horizontal="center" vertical="center"/>
    </xf>
    <xf numFmtId="0" fontId="51" fillId="0" borderId="193" xfId="0" applyFont="1" applyBorder="1" applyAlignment="1">
      <alignment horizontal="center" vertical="center"/>
    </xf>
    <xf numFmtId="0" fontId="46" fillId="0" borderId="352" xfId="0" applyFont="1" applyBorder="1" applyAlignment="1">
      <alignment horizontal="center" vertical="center" wrapText="1"/>
    </xf>
    <xf numFmtId="0" fontId="46" fillId="0" borderId="215" xfId="0" applyFont="1" applyBorder="1" applyAlignment="1">
      <alignment horizontal="center" vertical="center" wrapText="1"/>
    </xf>
    <xf numFmtId="0" fontId="46" fillId="0" borderId="254" xfId="0" applyFont="1" applyBorder="1" applyAlignment="1">
      <alignment horizontal="center" vertical="center" wrapText="1"/>
    </xf>
    <xf numFmtId="2" fontId="50" fillId="36" borderId="61" xfId="0" applyNumberFormat="1" applyFont="1" applyFill="1" applyBorder="1" applyAlignment="1">
      <alignment horizontal="center"/>
    </xf>
    <xf numFmtId="2" fontId="50" fillId="36" borderId="94" xfId="0" applyNumberFormat="1" applyFont="1" applyFill="1" applyBorder="1" applyAlignment="1">
      <alignment horizontal="center"/>
    </xf>
    <xf numFmtId="3" fontId="46" fillId="0" borderId="105" xfId="0" applyNumberFormat="1" applyFont="1" applyBorder="1" applyAlignment="1">
      <alignment horizontal="center" vertical="center"/>
    </xf>
    <xf numFmtId="3" fontId="46" fillId="0" borderId="94" xfId="0" applyNumberFormat="1" applyFont="1" applyBorder="1" applyAlignment="1">
      <alignment horizontal="center" vertical="center"/>
    </xf>
    <xf numFmtId="165" fontId="46" fillId="0" borderId="61" xfId="0" applyNumberFormat="1" applyFont="1" applyBorder="1" applyAlignment="1">
      <alignment horizontal="center"/>
    </xf>
    <xf numFmtId="165" fontId="46" fillId="0" borderId="86" xfId="0" applyNumberFormat="1" applyFont="1" applyBorder="1" applyAlignment="1">
      <alignment horizontal="center"/>
    </xf>
    <xf numFmtId="165" fontId="46" fillId="0" borderId="94" xfId="0" applyNumberFormat="1" applyFont="1" applyBorder="1" applyAlignment="1">
      <alignment horizontal="center"/>
    </xf>
    <xf numFmtId="3" fontId="46" fillId="0" borderId="61" xfId="0" applyNumberFormat="1" applyFont="1" applyBorder="1" applyAlignment="1">
      <alignment horizontal="center"/>
    </xf>
    <xf numFmtId="3" fontId="46" fillId="0" borderId="86" xfId="0" applyNumberFormat="1" applyFont="1" applyBorder="1" applyAlignment="1">
      <alignment horizontal="center"/>
    </xf>
    <xf numFmtId="3" fontId="46" fillId="0" borderId="94" xfId="0" applyNumberFormat="1" applyFont="1" applyBorder="1" applyAlignment="1">
      <alignment horizontal="center"/>
    </xf>
    <xf numFmtId="165" fontId="46" fillId="0" borderId="61" xfId="0" applyNumberFormat="1" applyFont="1" applyBorder="1" applyAlignment="1">
      <alignment horizontal="center" vertical="center"/>
    </xf>
    <xf numFmtId="9" fontId="46" fillId="6" borderId="24" xfId="0" applyNumberFormat="1" applyFont="1" applyFill="1" applyBorder="1" applyAlignment="1" applyProtection="1">
      <alignment horizontal="center" vertical="center"/>
      <protection locked="0"/>
    </xf>
    <xf numFmtId="165" fontId="46" fillId="0" borderId="323" xfId="0" applyNumberFormat="1" applyFont="1" applyBorder="1" applyAlignment="1">
      <alignment horizontal="center" vertical="center"/>
    </xf>
    <xf numFmtId="165" fontId="46" fillId="0" borderId="324" xfId="0" applyNumberFormat="1" applyFont="1" applyBorder="1" applyAlignment="1">
      <alignment horizontal="center" vertical="center"/>
    </xf>
    <xf numFmtId="165" fontId="46" fillId="0" borderId="325" xfId="0" applyNumberFormat="1" applyFont="1" applyBorder="1" applyAlignment="1">
      <alignment horizontal="center" vertical="center"/>
    </xf>
    <xf numFmtId="14" fontId="58" fillId="0" borderId="105" xfId="46" applyNumberFormat="1" applyFont="1" applyBorder="1" applyAlignment="1">
      <alignment horizontal="center" vertical="center"/>
    </xf>
    <xf numFmtId="165" fontId="46" fillId="0" borderId="351" xfId="0" applyNumberFormat="1" applyFont="1" applyBorder="1" applyAlignment="1">
      <alignment horizontal="center" vertical="center"/>
    </xf>
    <xf numFmtId="165" fontId="46" fillId="0" borderId="109" xfId="0" applyNumberFormat="1" applyFont="1" applyBorder="1" applyAlignment="1">
      <alignment horizontal="center" vertical="center"/>
    </xf>
    <xf numFmtId="14" fontId="58" fillId="0" borderId="61" xfId="46" applyNumberFormat="1" applyFont="1" applyBorder="1" applyAlignment="1">
      <alignment horizontal="center" vertical="center"/>
    </xf>
    <xf numFmtId="2" fontId="46" fillId="0" borderId="67" xfId="0" applyNumberFormat="1" applyFont="1" applyBorder="1" applyAlignment="1">
      <alignment horizontal="center" vertical="center"/>
    </xf>
    <xf numFmtId="2" fontId="46" fillId="0" borderId="105" xfId="0" applyNumberFormat="1" applyFont="1" applyBorder="1" applyAlignment="1">
      <alignment horizontal="center" vertical="center"/>
    </xf>
    <xf numFmtId="0" fontId="51" fillId="0" borderId="187" xfId="0" applyFont="1" applyBorder="1" applyAlignment="1">
      <alignment horizontal="center" vertical="center" wrapText="1"/>
    </xf>
    <xf numFmtId="0" fontId="51" fillId="0" borderId="188" xfId="0" applyFont="1" applyBorder="1" applyAlignment="1">
      <alignment horizontal="center" vertical="center" wrapText="1"/>
    </xf>
    <xf numFmtId="0" fontId="51" fillId="0" borderId="138" xfId="0" applyFont="1" applyBorder="1" applyAlignment="1">
      <alignment horizontal="center" vertical="center" wrapText="1"/>
    </xf>
    <xf numFmtId="0" fontId="51" fillId="0" borderId="67" xfId="0" applyFont="1" applyBorder="1" applyAlignment="1">
      <alignment horizontal="center" vertical="center" wrapText="1"/>
    </xf>
    <xf numFmtId="0" fontId="51" fillId="0" borderId="71" xfId="0" applyFont="1" applyBorder="1" applyAlignment="1">
      <alignment horizontal="center" vertical="center" wrapText="1"/>
    </xf>
    <xf numFmtId="9" fontId="46" fillId="0" borderId="94" xfId="0" applyNumberFormat="1" applyFont="1" applyBorder="1" applyAlignment="1">
      <alignment horizontal="center" vertical="center"/>
    </xf>
    <xf numFmtId="9" fontId="46" fillId="0" borderId="71" xfId="0" applyNumberFormat="1" applyFont="1" applyBorder="1" applyAlignment="1">
      <alignment horizontal="center" vertical="center"/>
    </xf>
    <xf numFmtId="0" fontId="46" fillId="0" borderId="342" xfId="0" applyFont="1" applyBorder="1" applyAlignment="1">
      <alignment horizontal="center" vertical="center"/>
    </xf>
    <xf numFmtId="0" fontId="51" fillId="0" borderId="187" xfId="0" applyFont="1" applyBorder="1" applyAlignment="1">
      <alignment horizontal="center" vertical="center"/>
    </xf>
    <xf numFmtId="3" fontId="46" fillId="0" borderId="105" xfId="0" applyNumberFormat="1" applyFont="1" applyBorder="1" applyAlignment="1">
      <alignment horizontal="center"/>
    </xf>
    <xf numFmtId="3" fontId="46" fillId="0" borderId="109" xfId="0" applyNumberFormat="1" applyFont="1" applyBorder="1" applyAlignment="1">
      <alignment horizontal="center"/>
    </xf>
    <xf numFmtId="2" fontId="51" fillId="0" borderId="187" xfId="0" applyNumberFormat="1" applyFont="1" applyBorder="1" applyAlignment="1">
      <alignment horizontal="center" vertical="center"/>
    </xf>
    <xf numFmtId="2" fontId="51" fillId="0" borderId="188" xfId="0" applyNumberFormat="1" applyFont="1" applyBorder="1" applyAlignment="1">
      <alignment horizontal="center" vertical="center"/>
    </xf>
    <xf numFmtId="2" fontId="51" fillId="0" borderId="193" xfId="0" applyNumberFormat="1" applyFont="1" applyBorder="1" applyAlignment="1">
      <alignment horizontal="center" vertical="center"/>
    </xf>
    <xf numFmtId="165" fontId="46" fillId="0" borderId="105" xfId="0" applyNumberFormat="1" applyFont="1" applyBorder="1" applyAlignment="1">
      <alignment horizontal="center"/>
    </xf>
    <xf numFmtId="165" fontId="46" fillId="0" borderId="109" xfId="0" applyNumberFormat="1" applyFont="1" applyBorder="1" applyAlignment="1">
      <alignment horizontal="center"/>
    </xf>
    <xf numFmtId="0" fontId="46" fillId="0" borderId="15" xfId="0" applyFont="1" applyBorder="1" applyAlignment="1">
      <alignment horizontal="center" vertical="center"/>
    </xf>
    <xf numFmtId="2" fontId="46" fillId="0" borderId="113" xfId="0" applyNumberFormat="1" applyFont="1" applyBorder="1" applyAlignment="1">
      <alignment horizontal="center" vertical="center"/>
    </xf>
    <xf numFmtId="2" fontId="46" fillId="0" borderId="91" xfId="0" applyNumberFormat="1" applyFont="1" applyBorder="1" applyAlignment="1">
      <alignment horizontal="center" vertical="center"/>
    </xf>
    <xf numFmtId="0" fontId="46" fillId="0" borderId="76" xfId="0" applyFont="1" applyBorder="1" applyAlignment="1">
      <alignment horizontal="center" vertical="center"/>
    </xf>
    <xf numFmtId="170" fontId="46" fillId="0" borderId="113" xfId="0" applyNumberFormat="1" applyFont="1" applyBorder="1" applyAlignment="1">
      <alignment horizontal="center" vertical="center"/>
    </xf>
    <xf numFmtId="170" fontId="46" fillId="0" borderId="91" xfId="0" applyNumberFormat="1" applyFont="1" applyBorder="1" applyAlignment="1">
      <alignment horizontal="center" vertical="center"/>
    </xf>
    <xf numFmtId="1" fontId="46" fillId="0" borderId="61" xfId="0" applyNumberFormat="1" applyFont="1" applyBorder="1" applyAlignment="1">
      <alignment horizontal="center" vertical="center"/>
    </xf>
    <xf numFmtId="1" fontId="46" fillId="0" borderId="86" xfId="0" applyNumberFormat="1" applyFont="1" applyBorder="1" applyAlignment="1">
      <alignment horizontal="center" vertical="center"/>
    </xf>
    <xf numFmtId="1" fontId="46" fillId="0" borderId="109" xfId="0" applyNumberFormat="1" applyFont="1" applyBorder="1" applyAlignment="1">
      <alignment horizontal="center" vertical="center"/>
    </xf>
    <xf numFmtId="165" fontId="46" fillId="0" borderId="37" xfId="0" applyNumberFormat="1" applyFont="1" applyBorder="1" applyAlignment="1">
      <alignment horizontal="center" vertical="center"/>
    </xf>
    <xf numFmtId="165" fontId="46" fillId="0" borderId="39" xfId="0" applyNumberFormat="1" applyFont="1" applyBorder="1" applyAlignment="1">
      <alignment horizontal="center" vertical="center"/>
    </xf>
    <xf numFmtId="165" fontId="46" fillId="0" borderId="38" xfId="0" applyNumberFormat="1" applyFont="1" applyBorder="1" applyAlignment="1">
      <alignment horizontal="center" vertical="center"/>
    </xf>
    <xf numFmtId="170" fontId="46" fillId="0" borderId="76" xfId="0" applyNumberFormat="1" applyFont="1" applyBorder="1" applyAlignment="1">
      <alignment horizontal="center" vertical="center"/>
    </xf>
    <xf numFmtId="0" fontId="56" fillId="0" borderId="76" xfId="0" applyFont="1" applyBorder="1" applyAlignment="1">
      <alignment horizontal="center" vertical="center" wrapText="1"/>
    </xf>
    <xf numFmtId="0" fontId="56" fillId="0" borderId="86" xfId="0" applyFont="1" applyBorder="1" applyAlignment="1">
      <alignment horizontal="center" vertical="center" wrapText="1"/>
    </xf>
    <xf numFmtId="0" fontId="56" fillId="0" borderId="109" xfId="0" applyFont="1" applyBorder="1" applyAlignment="1">
      <alignment horizontal="center" vertical="center" wrapText="1"/>
    </xf>
    <xf numFmtId="0" fontId="46" fillId="0" borderId="113" xfId="0" applyFont="1" applyBorder="1" applyAlignment="1">
      <alignment horizontal="center" vertical="center"/>
    </xf>
    <xf numFmtId="0" fontId="46" fillId="0" borderId="91" xfId="0" applyFont="1" applyBorder="1" applyAlignment="1">
      <alignment horizontal="center" vertical="center"/>
    </xf>
    <xf numFmtId="0" fontId="46" fillId="0" borderId="113" xfId="0" applyFont="1" applyBorder="1" applyAlignment="1">
      <alignment horizontal="center" vertical="center" wrapText="1"/>
    </xf>
    <xf numFmtId="0" fontId="46" fillId="0" borderId="91" xfId="0" applyFont="1" applyBorder="1" applyAlignment="1">
      <alignment horizontal="center" vertical="center" wrapText="1"/>
    </xf>
    <xf numFmtId="0" fontId="46" fillId="36" borderId="64" xfId="0" applyFont="1" applyFill="1" applyBorder="1" applyAlignment="1">
      <alignment horizontal="center"/>
    </xf>
    <xf numFmtId="0" fontId="46" fillId="36" borderId="134" xfId="0" applyFont="1" applyFill="1" applyBorder="1" applyAlignment="1">
      <alignment horizontal="center"/>
    </xf>
    <xf numFmtId="0" fontId="46" fillId="36" borderId="108" xfId="0" applyFont="1" applyFill="1" applyBorder="1" applyAlignment="1">
      <alignment horizontal="center"/>
    </xf>
    <xf numFmtId="0" fontId="46" fillId="0" borderId="118" xfId="0" applyFont="1" applyBorder="1" applyAlignment="1">
      <alignment horizontal="center" vertical="center" wrapText="1"/>
    </xf>
    <xf numFmtId="0" fontId="46" fillId="0" borderId="184" xfId="0" applyFont="1" applyBorder="1" applyAlignment="1">
      <alignment horizontal="center" vertical="center" wrapText="1"/>
    </xf>
    <xf numFmtId="0" fontId="46" fillId="0" borderId="202" xfId="0" applyFont="1" applyBorder="1" applyAlignment="1">
      <alignment horizontal="center" vertical="center" wrapText="1"/>
    </xf>
    <xf numFmtId="0" fontId="46" fillId="0" borderId="76" xfId="0" applyFont="1" applyBorder="1" applyAlignment="1">
      <alignment horizontal="center" vertical="center" wrapText="1"/>
    </xf>
    <xf numFmtId="2" fontId="51" fillId="0" borderId="203" xfId="0" applyNumberFormat="1" applyFont="1" applyBorder="1" applyAlignment="1">
      <alignment horizontal="center" vertical="center"/>
    </xf>
    <xf numFmtId="2" fontId="51" fillId="0" borderId="138" xfId="0" applyNumberFormat="1" applyFont="1" applyBorder="1" applyAlignment="1">
      <alignment horizontal="center" vertical="center"/>
    </xf>
    <xf numFmtId="0" fontId="56" fillId="0" borderId="113" xfId="0" applyFont="1" applyBorder="1" applyAlignment="1">
      <alignment horizontal="center" vertical="center" wrapText="1"/>
    </xf>
    <xf numFmtId="0" fontId="56" fillId="0" borderId="91" xfId="0" applyFont="1" applyBorder="1" applyAlignment="1">
      <alignment horizontal="center" vertical="center" wrapText="1"/>
    </xf>
    <xf numFmtId="0" fontId="3" fillId="0" borderId="76" xfId="0" applyFont="1" applyBorder="1" applyAlignment="1">
      <alignment horizontal="center" vertical="center" wrapText="1"/>
    </xf>
    <xf numFmtId="0" fontId="51" fillId="0" borderId="192" xfId="0" applyFont="1" applyBorder="1" applyAlignment="1">
      <alignment horizontal="center" vertical="center" wrapText="1"/>
    </xf>
    <xf numFmtId="0" fontId="46" fillId="0" borderId="64"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206" xfId="0" applyFont="1" applyBorder="1" applyAlignment="1">
      <alignment horizontal="center" vertical="center"/>
    </xf>
    <xf numFmtId="0" fontId="46" fillId="0" borderId="200" xfId="0" applyFont="1" applyBorder="1" applyAlignment="1">
      <alignment horizontal="center" vertical="center"/>
    </xf>
    <xf numFmtId="0" fontId="46" fillId="0" borderId="207" xfId="0" applyFont="1" applyBorder="1" applyAlignment="1">
      <alignment horizontal="center" vertical="center"/>
    </xf>
    <xf numFmtId="0" fontId="51" fillId="0" borderId="138" xfId="0" applyFont="1" applyBorder="1" applyAlignment="1">
      <alignment horizontal="center" vertical="center"/>
    </xf>
    <xf numFmtId="2" fontId="51" fillId="0" borderId="329" xfId="0" applyNumberFormat="1" applyFont="1" applyBorder="1" applyAlignment="1">
      <alignment horizontal="center" vertical="center"/>
    </xf>
    <xf numFmtId="2" fontId="51" fillId="0" borderId="330" xfId="0" applyNumberFormat="1" applyFont="1" applyBorder="1" applyAlignment="1">
      <alignment horizontal="center" vertical="center"/>
    </xf>
    <xf numFmtId="9" fontId="46" fillId="0" borderId="64" xfId="0" applyNumberFormat="1" applyFont="1" applyBorder="1" applyAlignment="1">
      <alignment horizontal="center" vertical="center"/>
    </xf>
    <xf numFmtId="9" fontId="46" fillId="0" borderId="134" xfId="0" applyNumberFormat="1" applyFont="1" applyBorder="1" applyAlignment="1">
      <alignment horizontal="center" vertical="center"/>
    </xf>
    <xf numFmtId="9" fontId="46" fillId="0" borderId="208" xfId="0" applyNumberFormat="1" applyFont="1" applyBorder="1" applyAlignment="1">
      <alignment horizontal="center" vertical="center"/>
    </xf>
    <xf numFmtId="0" fontId="46" fillId="0" borderId="192" xfId="0" applyFont="1" applyBorder="1" applyAlignment="1">
      <alignment horizontal="center" vertical="center" wrapText="1"/>
    </xf>
    <xf numFmtId="0" fontId="46" fillId="0" borderId="188" xfId="0" applyFont="1" applyBorder="1" applyAlignment="1">
      <alignment horizontal="center" vertical="center" wrapText="1"/>
    </xf>
    <xf numFmtId="0" fontId="46" fillId="0" borderId="138" xfId="0" applyFont="1" applyBorder="1" applyAlignment="1">
      <alignment horizontal="center" vertical="center" wrapText="1"/>
    </xf>
    <xf numFmtId="1" fontId="46" fillId="0" borderId="201" xfId="0" applyNumberFormat="1" applyFont="1" applyBorder="1" applyAlignment="1">
      <alignment horizontal="center" vertical="center"/>
    </xf>
    <xf numFmtId="9" fontId="46" fillId="6" borderId="165" xfId="0" applyNumberFormat="1" applyFont="1" applyFill="1" applyBorder="1" applyAlignment="1" applyProtection="1">
      <alignment horizontal="center" vertical="center"/>
      <protection locked="0"/>
    </xf>
    <xf numFmtId="9" fontId="46" fillId="6" borderId="166" xfId="0" applyNumberFormat="1" applyFont="1" applyFill="1" applyBorder="1" applyAlignment="1" applyProtection="1">
      <alignment horizontal="center" vertical="center"/>
      <protection locked="0"/>
    </xf>
    <xf numFmtId="9" fontId="46" fillId="6" borderId="140" xfId="0" applyNumberFormat="1" applyFont="1" applyFill="1" applyBorder="1" applyAlignment="1" applyProtection="1">
      <alignment horizontal="center" vertical="center"/>
      <protection locked="0"/>
    </xf>
    <xf numFmtId="9" fontId="46" fillId="6" borderId="167" xfId="0" applyNumberFormat="1" applyFont="1" applyFill="1" applyBorder="1" applyAlignment="1" applyProtection="1">
      <alignment horizontal="center" vertical="center"/>
      <protection locked="0"/>
    </xf>
    <xf numFmtId="9" fontId="46" fillId="6" borderId="168" xfId="0" applyNumberFormat="1" applyFont="1" applyFill="1" applyBorder="1" applyAlignment="1" applyProtection="1">
      <alignment horizontal="center" vertical="center"/>
      <protection locked="0"/>
    </xf>
    <xf numFmtId="2" fontId="51" fillId="0" borderId="204" xfId="0" applyNumberFormat="1" applyFont="1" applyBorder="1" applyAlignment="1">
      <alignment horizontal="center" vertical="center"/>
    </xf>
    <xf numFmtId="2" fontId="51" fillId="0" borderId="205" xfId="0" applyNumberFormat="1" applyFont="1" applyBorder="1" applyAlignment="1">
      <alignment horizontal="center" vertical="center"/>
    </xf>
    <xf numFmtId="9" fontId="46" fillId="0" borderId="108" xfId="0" applyNumberFormat="1" applyFont="1" applyBorder="1" applyAlignment="1">
      <alignment horizontal="center" vertical="center"/>
    </xf>
    <xf numFmtId="165" fontId="46" fillId="0" borderId="201" xfId="0" applyNumberFormat="1" applyFont="1" applyBorder="1" applyAlignment="1">
      <alignment horizontal="center" vertical="center"/>
    </xf>
    <xf numFmtId="165" fontId="46" fillId="0" borderId="301" xfId="0" applyNumberFormat="1" applyFont="1" applyBorder="1" applyAlignment="1">
      <alignment horizontal="center" vertical="center"/>
    </xf>
    <xf numFmtId="165" fontId="46" fillId="0" borderId="244" xfId="0" applyNumberFormat="1" applyFont="1" applyBorder="1" applyAlignment="1">
      <alignment horizontal="center" vertical="center"/>
    </xf>
    <xf numFmtId="165" fontId="46" fillId="0" borderId="245" xfId="0" applyNumberFormat="1" applyFont="1" applyBorder="1" applyAlignment="1">
      <alignment horizontal="center" vertical="center"/>
    </xf>
    <xf numFmtId="0" fontId="46" fillId="36" borderId="60" xfId="0" applyFont="1" applyFill="1" applyBorder="1" applyAlignment="1">
      <alignment horizontal="center" wrapText="1"/>
    </xf>
    <xf numFmtId="0" fontId="46" fillId="36" borderId="157" xfId="0" applyFont="1" applyFill="1" applyBorder="1" applyAlignment="1">
      <alignment horizontal="center" wrapText="1"/>
    </xf>
    <xf numFmtId="0" fontId="46" fillId="36" borderId="158" xfId="0" applyFont="1" applyFill="1" applyBorder="1" applyAlignment="1">
      <alignment horizontal="center" wrapText="1"/>
    </xf>
    <xf numFmtId="0" fontId="46" fillId="36" borderId="61" xfId="0" applyFont="1" applyFill="1" applyBorder="1" applyAlignment="1">
      <alignment horizontal="center"/>
    </xf>
    <xf numFmtId="0" fontId="46" fillId="36" borderId="86" xfId="0" applyFont="1" applyFill="1" applyBorder="1" applyAlignment="1">
      <alignment horizontal="center"/>
    </xf>
    <xf numFmtId="0" fontId="46" fillId="36" borderId="109" xfId="0" applyFont="1" applyFill="1" applyBorder="1" applyAlignment="1">
      <alignment horizontal="center"/>
    </xf>
    <xf numFmtId="0" fontId="3" fillId="0" borderId="113" xfId="0" applyFont="1" applyBorder="1" applyAlignment="1">
      <alignment horizontal="center" vertical="center" wrapText="1"/>
    </xf>
    <xf numFmtId="0" fontId="46" fillId="0" borderId="209" xfId="0" applyFont="1" applyBorder="1" applyAlignment="1">
      <alignment horizontal="center" vertical="center"/>
    </xf>
    <xf numFmtId="0" fontId="37" fillId="0" borderId="303" xfId="34" applyBorder="1" applyAlignment="1" applyProtection="1">
      <alignment horizontal="center" vertical="center" wrapText="1"/>
      <protection locked="0"/>
    </xf>
    <xf numFmtId="0" fontId="58" fillId="0" borderId="256" xfId="0" applyFont="1" applyBorder="1" applyAlignment="1" applyProtection="1">
      <alignment horizontal="center" vertical="center" wrapText="1"/>
      <protection locked="0"/>
    </xf>
    <xf numFmtId="0" fontId="58" fillId="0" borderId="304" xfId="0" applyFont="1" applyBorder="1" applyAlignment="1" applyProtection="1">
      <alignment horizontal="center" vertical="center" wrapText="1"/>
      <protection locked="0"/>
    </xf>
    <xf numFmtId="0" fontId="37" fillId="0" borderId="298" xfId="34" applyBorder="1" applyAlignment="1" applyProtection="1">
      <alignment horizontal="center" vertical="center" wrapText="1"/>
      <protection locked="0"/>
    </xf>
    <xf numFmtId="0" fontId="55" fillId="0" borderId="0" xfId="0" applyFont="1" applyAlignment="1">
      <alignment horizontal="left" wrapText="1"/>
    </xf>
    <xf numFmtId="0" fontId="55" fillId="0" borderId="0" xfId="0" applyFont="1" applyAlignment="1">
      <alignment horizontal="left"/>
    </xf>
    <xf numFmtId="0" fontId="37" fillId="0" borderId="305" xfId="34" applyBorder="1" applyAlignment="1" applyProtection="1">
      <alignment horizontal="center" vertical="center" wrapText="1"/>
      <protection locked="0"/>
    </xf>
    <xf numFmtId="0" fontId="38" fillId="0" borderId="178" xfId="35" applyBorder="1" applyAlignment="1" applyProtection="1">
      <alignment horizontal="center" vertical="center" wrapText="1"/>
      <protection locked="0"/>
    </xf>
    <xf numFmtId="0" fontId="38" fillId="0" borderId="302" xfId="35" applyBorder="1" applyAlignment="1" applyProtection="1">
      <alignment horizontal="center" vertical="center" wrapText="1"/>
      <protection locked="0"/>
    </xf>
    <xf numFmtId="0" fontId="46" fillId="0" borderId="214" xfId="0" applyFont="1" applyBorder="1" applyAlignment="1">
      <alignment horizontal="center" vertical="center" wrapText="1"/>
    </xf>
    <xf numFmtId="0" fontId="46" fillId="0" borderId="216" xfId="0" applyFont="1" applyBorder="1" applyAlignment="1">
      <alignment horizontal="center" vertical="center" wrapText="1"/>
    </xf>
    <xf numFmtId="0" fontId="46" fillId="0" borderId="78" xfId="0" applyFont="1" applyBorder="1" applyAlignment="1">
      <alignment horizontal="center" vertical="center"/>
    </xf>
    <xf numFmtId="0" fontId="46" fillId="0" borderId="210" xfId="0" applyFont="1" applyBorder="1" applyAlignment="1">
      <alignment horizontal="center" vertical="center"/>
    </xf>
    <xf numFmtId="0" fontId="46" fillId="0" borderId="137" xfId="0" applyFont="1" applyBorder="1" applyAlignment="1">
      <alignment horizontal="center" vertical="center"/>
    </xf>
    <xf numFmtId="0" fontId="46" fillId="0" borderId="211" xfId="0" applyFont="1" applyBorder="1" applyAlignment="1">
      <alignment horizontal="center" vertical="center"/>
    </xf>
    <xf numFmtId="0" fontId="46" fillId="0" borderId="212" xfId="0" applyFont="1" applyBorder="1" applyAlignment="1">
      <alignment horizontal="center" vertical="center"/>
    </xf>
    <xf numFmtId="0" fontId="46" fillId="0" borderId="0" xfId="0" applyFont="1" applyAlignment="1">
      <alignment vertical="top" wrapText="1"/>
    </xf>
    <xf numFmtId="9" fontId="58" fillId="0" borderId="260" xfId="0" applyNumberFormat="1" applyFont="1" applyBorder="1" applyAlignment="1">
      <alignment horizontal="center" vertical="center"/>
    </xf>
    <xf numFmtId="9" fontId="58" fillId="0" borderId="261" xfId="0" applyNumberFormat="1" applyFont="1" applyBorder="1" applyAlignment="1">
      <alignment horizontal="center" vertical="center"/>
    </xf>
    <xf numFmtId="9" fontId="46" fillId="0" borderId="271" xfId="0" applyNumberFormat="1" applyFont="1" applyBorder="1" applyAlignment="1">
      <alignment horizontal="center" vertical="center"/>
    </xf>
    <xf numFmtId="165" fontId="46" fillId="0" borderId="347" xfId="0" applyNumberFormat="1" applyFont="1" applyBorder="1" applyAlignment="1">
      <alignment horizontal="center" vertical="center"/>
    </xf>
    <xf numFmtId="165" fontId="46" fillId="0" borderId="348" xfId="0" applyNumberFormat="1" applyFont="1" applyBorder="1" applyAlignment="1">
      <alignment horizontal="center" vertical="center"/>
    </xf>
    <xf numFmtId="0" fontId="46" fillId="36" borderId="64" xfId="0" applyFont="1" applyFill="1" applyBorder="1" applyAlignment="1">
      <alignment horizontal="center" vertical="center"/>
    </xf>
    <xf numFmtId="0" fontId="46" fillId="36" borderId="134" xfId="0" applyFont="1" applyFill="1" applyBorder="1" applyAlignment="1">
      <alignment horizontal="center" vertical="center"/>
    </xf>
    <xf numFmtId="0" fontId="46" fillId="36" borderId="108" xfId="0" applyFont="1" applyFill="1" applyBorder="1" applyAlignment="1">
      <alignment horizontal="center" vertical="center"/>
    </xf>
    <xf numFmtId="0" fontId="46" fillId="36" borderId="60" xfId="0" applyFont="1" applyFill="1" applyBorder="1" applyAlignment="1">
      <alignment horizontal="center" vertical="center" wrapText="1"/>
    </xf>
    <xf numFmtId="0" fontId="46" fillId="36" borderId="157" xfId="0" applyFont="1" applyFill="1" applyBorder="1" applyAlignment="1">
      <alignment horizontal="center" vertical="center" wrapText="1"/>
    </xf>
    <xf numFmtId="0" fontId="46" fillId="36" borderId="158" xfId="0" applyFont="1" applyFill="1" applyBorder="1" applyAlignment="1">
      <alignment horizontal="center" vertical="center" wrapText="1"/>
    </xf>
    <xf numFmtId="0" fontId="46" fillId="36" borderId="61" xfId="0" applyFont="1" applyFill="1" applyBorder="1" applyAlignment="1">
      <alignment horizontal="center" vertical="center" wrapText="1"/>
    </xf>
    <xf numFmtId="0" fontId="46" fillId="36" borderId="86" xfId="0" applyFont="1" applyFill="1" applyBorder="1" applyAlignment="1">
      <alignment horizontal="center" vertical="center" wrapText="1"/>
    </xf>
    <xf numFmtId="0" fontId="46" fillId="36" borderId="109" xfId="0" applyFont="1" applyFill="1" applyBorder="1" applyAlignment="1">
      <alignment horizontal="center" vertical="center" wrapText="1"/>
    </xf>
    <xf numFmtId="0" fontId="46" fillId="0" borderId="192" xfId="0" applyFont="1" applyBorder="1" applyAlignment="1">
      <alignment horizontal="center" vertical="center"/>
    </xf>
    <xf numFmtId="0" fontId="46" fillId="0" borderId="193" xfId="0" applyFont="1" applyBorder="1" applyAlignment="1">
      <alignment horizontal="center" vertical="center"/>
    </xf>
    <xf numFmtId="1" fontId="46" fillId="0" borderId="217" xfId="0" applyNumberFormat="1" applyFont="1" applyBorder="1" applyAlignment="1">
      <alignment horizontal="center" vertical="center"/>
    </xf>
    <xf numFmtId="1" fontId="46" fillId="0" borderId="94" xfId="0" applyNumberFormat="1" applyFont="1" applyBorder="1" applyAlignment="1">
      <alignment horizontal="center" vertical="center"/>
    </xf>
    <xf numFmtId="1" fontId="46" fillId="0" borderId="105" xfId="0" applyNumberFormat="1" applyFont="1" applyBorder="1" applyAlignment="1">
      <alignment horizontal="center" vertical="center"/>
    </xf>
    <xf numFmtId="0" fontId="46" fillId="0" borderId="187" xfId="0" applyFont="1" applyBorder="1" applyAlignment="1">
      <alignment horizontal="center" vertical="center"/>
    </xf>
    <xf numFmtId="0" fontId="46" fillId="0" borderId="138" xfId="0" applyFont="1" applyBorder="1" applyAlignment="1">
      <alignment horizontal="center" vertical="center"/>
    </xf>
    <xf numFmtId="0" fontId="46" fillId="0" borderId="60" xfId="0" applyFont="1" applyBorder="1" applyAlignment="1">
      <alignment horizontal="center" vertical="center" wrapText="1"/>
    </xf>
    <xf numFmtId="0" fontId="46" fillId="0" borderId="157" xfId="0" applyFont="1" applyBorder="1" applyAlignment="1">
      <alignment horizontal="center" vertical="center" wrapText="1"/>
    </xf>
    <xf numFmtId="0" fontId="46" fillId="0" borderId="158" xfId="0" applyFont="1" applyBorder="1" applyAlignment="1">
      <alignment horizontal="center" vertical="center" wrapText="1"/>
    </xf>
    <xf numFmtId="0" fontId="46" fillId="0" borderId="206" xfId="0" applyFont="1" applyBorder="1" applyAlignment="1">
      <alignment horizontal="center" vertical="center" wrapText="1"/>
    </xf>
    <xf numFmtId="0" fontId="46" fillId="0" borderId="200" xfId="0" applyFont="1" applyBorder="1" applyAlignment="1">
      <alignment horizontal="center" vertical="center" wrapText="1"/>
    </xf>
    <xf numFmtId="0" fontId="46" fillId="0" borderId="207" xfId="0" applyFont="1" applyBorder="1" applyAlignment="1">
      <alignment horizontal="center" vertical="center" wrapText="1"/>
    </xf>
    <xf numFmtId="165" fontId="46" fillId="0" borderId="217" xfId="0" applyNumberFormat="1" applyFont="1" applyBorder="1" applyAlignment="1">
      <alignment horizontal="center" vertical="center"/>
    </xf>
    <xf numFmtId="0" fontId="51" fillId="36" borderId="192" xfId="0" applyFont="1" applyFill="1" applyBorder="1" applyAlignment="1">
      <alignment horizontal="center" vertical="center" wrapText="1"/>
    </xf>
    <xf numFmtId="0" fontId="51" fillId="36" borderId="193" xfId="0" applyFont="1" applyFill="1" applyBorder="1" applyAlignment="1">
      <alignment horizontal="center" vertical="center" wrapText="1"/>
    </xf>
    <xf numFmtId="0" fontId="46" fillId="36" borderId="61" xfId="0" applyFont="1" applyFill="1" applyBorder="1" applyAlignment="1">
      <alignment horizontal="center" vertical="center"/>
    </xf>
    <xf numFmtId="0" fontId="46" fillId="36" borderId="94" xfId="0" applyFont="1" applyFill="1" applyBorder="1" applyAlignment="1">
      <alignment horizontal="center" vertical="center"/>
    </xf>
    <xf numFmtId="0" fontId="46" fillId="36" borderId="94" xfId="0" applyFont="1" applyFill="1" applyBorder="1" applyAlignment="1">
      <alignment horizontal="center" vertical="center" wrapText="1"/>
    </xf>
    <xf numFmtId="2" fontId="46" fillId="36" borderId="61" xfId="0" applyNumberFormat="1" applyFont="1" applyFill="1" applyBorder="1" applyAlignment="1">
      <alignment horizontal="center" vertical="center"/>
    </xf>
    <xf numFmtId="2" fontId="46" fillId="36" borderId="94" xfId="0" applyNumberFormat="1" applyFont="1" applyFill="1" applyBorder="1" applyAlignment="1">
      <alignment horizontal="center" vertical="center"/>
    </xf>
    <xf numFmtId="9" fontId="46" fillId="36" borderId="61" xfId="0" applyNumberFormat="1" applyFont="1" applyFill="1" applyBorder="1" applyAlignment="1">
      <alignment horizontal="center" vertical="center"/>
    </xf>
    <xf numFmtId="9" fontId="46" fillId="36" borderId="94" xfId="0" applyNumberFormat="1" applyFont="1" applyFill="1" applyBorder="1" applyAlignment="1">
      <alignment horizontal="center" vertical="center"/>
    </xf>
    <xf numFmtId="165" fontId="46" fillId="36" borderId="64" xfId="0" applyNumberFormat="1" applyFont="1" applyFill="1" applyBorder="1" applyAlignment="1">
      <alignment horizontal="center" vertical="center"/>
    </xf>
    <xf numFmtId="165" fontId="46" fillId="36" borderId="133" xfId="0" applyNumberFormat="1" applyFont="1" applyFill="1" applyBorder="1" applyAlignment="1">
      <alignment horizontal="center" vertical="center"/>
    </xf>
    <xf numFmtId="1" fontId="46" fillId="36" borderId="61" xfId="0" applyNumberFormat="1" applyFont="1" applyFill="1" applyBorder="1" applyAlignment="1">
      <alignment horizontal="center" vertical="center"/>
    </xf>
    <xf numFmtId="1" fontId="46" fillId="36" borderId="94" xfId="0" applyNumberFormat="1" applyFont="1" applyFill="1" applyBorder="1" applyAlignment="1">
      <alignment horizontal="center" vertical="center"/>
    </xf>
    <xf numFmtId="165" fontId="46" fillId="0" borderId="349" xfId="0" applyNumberFormat="1" applyFont="1" applyBorder="1" applyAlignment="1">
      <alignment horizontal="center" vertical="center"/>
    </xf>
    <xf numFmtId="165" fontId="46" fillId="0" borderId="350" xfId="0" applyNumberFormat="1" applyFont="1" applyBorder="1" applyAlignment="1">
      <alignment horizontal="center" vertical="center"/>
    </xf>
    <xf numFmtId="165" fontId="46" fillId="0" borderId="346" xfId="0" applyNumberFormat="1" applyFont="1" applyBorder="1" applyAlignment="1">
      <alignment horizontal="center" vertical="center"/>
    </xf>
    <xf numFmtId="165" fontId="46" fillId="0" borderId="254" xfId="0" applyNumberFormat="1" applyFont="1" applyBorder="1" applyAlignment="1">
      <alignment horizontal="center" vertical="center"/>
    </xf>
    <xf numFmtId="9" fontId="46" fillId="0" borderId="224" xfId="0" applyNumberFormat="1" applyFont="1" applyBorder="1" applyAlignment="1">
      <alignment horizontal="center"/>
    </xf>
    <xf numFmtId="9" fontId="46" fillId="0" borderId="225" xfId="0" applyNumberFormat="1" applyFont="1" applyBorder="1" applyAlignment="1">
      <alignment horizontal="center"/>
    </xf>
    <xf numFmtId="0" fontId="46" fillId="0" borderId="65" xfId="0" applyFont="1" applyBorder="1" applyAlignment="1">
      <alignment horizontal="center" vertical="center"/>
    </xf>
    <xf numFmtId="0" fontId="46" fillId="0" borderId="40"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88" xfId="0" applyFont="1" applyBorder="1" applyAlignment="1">
      <alignment horizontal="center" vertical="center"/>
    </xf>
    <xf numFmtId="0" fontId="46" fillId="0" borderId="65" xfId="0" applyFont="1" applyBorder="1" applyAlignment="1">
      <alignment horizontal="center" vertical="center" wrapText="1"/>
    </xf>
    <xf numFmtId="2" fontId="46" fillId="0" borderId="73" xfId="0" applyNumberFormat="1" applyFont="1" applyBorder="1" applyAlignment="1">
      <alignment horizontal="center" vertical="center"/>
    </xf>
    <xf numFmtId="2" fontId="46" fillId="0" borderId="74" xfId="0" applyNumberFormat="1" applyFont="1" applyBorder="1" applyAlignment="1">
      <alignment horizontal="center" vertical="center"/>
    </xf>
    <xf numFmtId="2" fontId="51" fillId="0" borderId="227" xfId="0" applyNumberFormat="1" applyFont="1" applyBorder="1" applyAlignment="1">
      <alignment horizontal="center" vertical="center"/>
    </xf>
    <xf numFmtId="2" fontId="51" fillId="0" borderId="228" xfId="0" applyNumberFormat="1" applyFont="1" applyBorder="1" applyAlignment="1">
      <alignment horizontal="center" vertical="center"/>
    </xf>
    <xf numFmtId="9" fontId="46" fillId="6" borderId="35" xfId="0" applyNumberFormat="1" applyFont="1" applyFill="1" applyBorder="1" applyAlignment="1" applyProtection="1">
      <alignment horizontal="center" vertical="center"/>
      <protection locked="0"/>
    </xf>
    <xf numFmtId="9" fontId="46" fillId="6" borderId="21" xfId="0" applyNumberFormat="1" applyFont="1" applyFill="1" applyBorder="1" applyAlignment="1" applyProtection="1">
      <alignment horizontal="center" vertical="center"/>
      <protection locked="0"/>
    </xf>
    <xf numFmtId="2" fontId="51" fillId="0" borderId="65" xfId="0" applyNumberFormat="1" applyFont="1" applyBorder="1" applyAlignment="1">
      <alignment horizontal="center" vertical="center" wrapText="1"/>
    </xf>
    <xf numFmtId="9" fontId="46" fillId="0" borderId="65" xfId="0" applyNumberFormat="1" applyFont="1" applyBorder="1" applyAlignment="1">
      <alignment horizontal="center" vertical="center"/>
    </xf>
    <xf numFmtId="2" fontId="51" fillId="0" borderId="230" xfId="0" applyNumberFormat="1" applyFont="1" applyBorder="1" applyAlignment="1">
      <alignment horizontal="center" vertical="center"/>
    </xf>
    <xf numFmtId="2" fontId="46" fillId="0" borderId="65" xfId="0" applyNumberFormat="1" applyFont="1" applyBorder="1" applyAlignment="1">
      <alignment horizontal="center" vertical="center"/>
    </xf>
    <xf numFmtId="170" fontId="46" fillId="0" borderId="71" xfId="0" applyNumberFormat="1" applyFont="1" applyBorder="1" applyAlignment="1">
      <alignment horizontal="center" vertical="center"/>
    </xf>
    <xf numFmtId="170" fontId="46" fillId="0" borderId="65" xfId="0" applyNumberFormat="1" applyFont="1" applyBorder="1" applyAlignment="1">
      <alignment horizontal="center" vertical="center"/>
    </xf>
    <xf numFmtId="3" fontId="46" fillId="0" borderId="195" xfId="0" applyNumberFormat="1" applyFont="1" applyBorder="1" applyAlignment="1">
      <alignment horizontal="center" vertical="center"/>
    </xf>
    <xf numFmtId="3" fontId="46" fillId="0" borderId="185" xfId="0" applyNumberFormat="1" applyFont="1" applyBorder="1" applyAlignment="1">
      <alignment horizontal="center" vertical="center"/>
    </xf>
    <xf numFmtId="3" fontId="46" fillId="0" borderId="186" xfId="0" applyNumberFormat="1" applyFont="1" applyBorder="1" applyAlignment="1">
      <alignment horizontal="center" vertical="center"/>
    </xf>
    <xf numFmtId="3" fontId="46" fillId="0" borderId="190" xfId="0" applyNumberFormat="1" applyFont="1" applyBorder="1" applyAlignment="1">
      <alignment horizontal="center" vertical="center"/>
    </xf>
    <xf numFmtId="3" fontId="46" fillId="0" borderId="194" xfId="0" applyNumberFormat="1" applyFont="1" applyBorder="1" applyAlignment="1">
      <alignment horizontal="center" vertical="center"/>
    </xf>
    <xf numFmtId="165" fontId="46" fillId="0" borderId="120" xfId="0" applyNumberFormat="1" applyFont="1" applyBorder="1" applyAlignment="1">
      <alignment horizontal="center"/>
    </xf>
    <xf numFmtId="165" fontId="46" fillId="0" borderId="121" xfId="0" applyNumberFormat="1" applyFont="1" applyBorder="1" applyAlignment="1">
      <alignment horizontal="center"/>
    </xf>
    <xf numFmtId="0" fontId="37" fillId="0" borderId="72" xfId="34" applyBorder="1" applyAlignment="1" applyProtection="1">
      <alignment horizontal="center" vertical="center" wrapText="1"/>
      <protection locked="0"/>
    </xf>
    <xf numFmtId="0" fontId="46" fillId="0" borderId="73" xfId="0" applyFont="1" applyBorder="1" applyAlignment="1" applyProtection="1">
      <alignment horizontal="center" vertical="center" wrapText="1"/>
      <protection locked="0"/>
    </xf>
    <xf numFmtId="0" fontId="46" fillId="0" borderId="229" xfId="0" applyFont="1" applyBorder="1" applyAlignment="1">
      <alignment horizontal="center" vertical="center" wrapText="1"/>
    </xf>
    <xf numFmtId="0" fontId="46" fillId="0" borderId="152" xfId="0" applyFont="1" applyBorder="1" applyAlignment="1">
      <alignment horizontal="center" vertical="center" wrapText="1"/>
    </xf>
    <xf numFmtId="165" fontId="46" fillId="0" borderId="121" xfId="0" applyNumberFormat="1" applyFont="1" applyBorder="1" applyAlignment="1">
      <alignment horizontal="center" vertical="center"/>
    </xf>
    <xf numFmtId="165" fontId="46" fillId="0" borderId="122" xfId="0" applyNumberFormat="1" applyFont="1" applyBorder="1" applyAlignment="1">
      <alignment horizontal="center" vertical="center"/>
    </xf>
    <xf numFmtId="165" fontId="46" fillId="0" borderId="222" xfId="0" applyNumberFormat="1" applyFont="1" applyBorder="1" applyAlignment="1">
      <alignment horizontal="center" vertical="center"/>
    </xf>
    <xf numFmtId="165" fontId="46" fillId="0" borderId="223" xfId="0" applyNumberFormat="1" applyFont="1" applyBorder="1" applyAlignment="1">
      <alignment horizontal="center" vertical="center"/>
    </xf>
    <xf numFmtId="0" fontId="37" fillId="0" borderId="106" xfId="34" applyBorder="1" applyAlignment="1" applyProtection="1">
      <alignment horizontal="center" vertical="center" wrapText="1"/>
      <protection locked="0"/>
    </xf>
    <xf numFmtId="0" fontId="46" fillId="0" borderId="134" xfId="0" applyFont="1" applyBorder="1" applyAlignment="1" applyProtection="1">
      <alignment horizontal="center" vertical="center" wrapText="1"/>
      <protection locked="0"/>
    </xf>
    <xf numFmtId="0" fontId="46" fillId="0" borderId="108" xfId="0" applyFont="1" applyBorder="1" applyAlignment="1" applyProtection="1">
      <alignment horizontal="center" vertical="center" wrapText="1"/>
      <protection locked="0"/>
    </xf>
    <xf numFmtId="170" fontId="46" fillId="0" borderId="67" xfId="0" applyNumberFormat="1" applyFont="1" applyBorder="1" applyAlignment="1">
      <alignment horizontal="center" vertical="center"/>
    </xf>
    <xf numFmtId="165" fontId="46" fillId="0" borderId="226" xfId="0" applyNumberFormat="1" applyFont="1" applyBorder="1" applyAlignment="1">
      <alignment horizontal="center"/>
    </xf>
    <xf numFmtId="165" fontId="46" fillId="0" borderId="222" xfId="0" applyNumberFormat="1" applyFont="1" applyBorder="1" applyAlignment="1">
      <alignment horizontal="center"/>
    </xf>
    <xf numFmtId="9" fontId="46" fillId="0" borderId="225" xfId="0" applyNumberFormat="1" applyFont="1" applyBorder="1" applyAlignment="1">
      <alignment horizontal="center" vertical="center"/>
    </xf>
    <xf numFmtId="9" fontId="46" fillId="0" borderId="231" xfId="0" applyNumberFormat="1" applyFont="1" applyBorder="1" applyAlignment="1">
      <alignment horizontal="center" vertical="center"/>
    </xf>
    <xf numFmtId="9" fontId="46" fillId="6" borderId="36" xfId="0" applyNumberFormat="1" applyFont="1" applyFill="1" applyBorder="1" applyAlignment="1" applyProtection="1">
      <alignment horizontal="center" vertical="center"/>
      <protection locked="0"/>
    </xf>
    <xf numFmtId="165" fontId="46" fillId="0" borderId="232" xfId="0" applyNumberFormat="1" applyFont="1" applyBorder="1" applyAlignment="1">
      <alignment horizontal="center"/>
    </xf>
    <xf numFmtId="165" fontId="46" fillId="0" borderId="233" xfId="0" applyNumberFormat="1" applyFont="1" applyBorder="1" applyAlignment="1">
      <alignment horizontal="center"/>
    </xf>
    <xf numFmtId="165" fontId="46" fillId="0" borderId="234" xfId="0" applyNumberFormat="1" applyFont="1" applyBorder="1" applyAlignment="1">
      <alignment horizontal="center"/>
    </xf>
    <xf numFmtId="0" fontId="47" fillId="0" borderId="0" xfId="49" applyFont="1" applyAlignment="1">
      <alignment horizontal="left"/>
    </xf>
    <xf numFmtId="0" fontId="58" fillId="0" borderId="0" xfId="49" applyFont="1" applyAlignment="1">
      <alignment horizontal="left" vertical="top" wrapText="1"/>
    </xf>
    <xf numFmtId="0" fontId="58" fillId="0" borderId="428" xfId="49" applyFont="1" applyBorder="1" applyAlignment="1">
      <alignment horizontal="center" vertical="center" wrapText="1"/>
    </xf>
    <xf numFmtId="0" fontId="58" fillId="0" borderId="429" xfId="49" applyFont="1" applyBorder="1" applyAlignment="1">
      <alignment horizontal="center" vertical="center" wrapText="1"/>
    </xf>
    <xf numFmtId="0" fontId="58" fillId="0" borderId="430" xfId="49" applyFont="1" applyBorder="1" applyAlignment="1">
      <alignment horizontal="center" vertical="center" wrapText="1"/>
    </xf>
    <xf numFmtId="0" fontId="58" fillId="0" borderId="432" xfId="49" applyFont="1" applyBorder="1" applyAlignment="1">
      <alignment horizontal="center" vertical="center" wrapText="1"/>
    </xf>
    <xf numFmtId="0" fontId="58" fillId="0" borderId="241" xfId="49" applyFont="1" applyBorder="1" applyAlignment="1">
      <alignment horizontal="center" vertical="center" wrapText="1"/>
    </xf>
    <xf numFmtId="0" fontId="58" fillId="0" borderId="156" xfId="49" applyFont="1" applyBorder="1" applyAlignment="1">
      <alignment horizontal="center" vertical="center" wrapText="1"/>
    </xf>
    <xf numFmtId="0" fontId="58" fillId="0" borderId="165" xfId="49" applyFont="1" applyBorder="1" applyAlignment="1">
      <alignment horizontal="center" vertical="center"/>
    </xf>
    <xf numFmtId="0" fontId="58" fillId="0" borderId="166" xfId="49" applyFont="1" applyBorder="1" applyAlignment="1">
      <alignment horizontal="center" vertical="center"/>
    </xf>
    <xf numFmtId="0" fontId="58" fillId="0" borderId="140" xfId="49" applyFont="1" applyBorder="1" applyAlignment="1">
      <alignment horizontal="center" vertical="center"/>
    </xf>
    <xf numFmtId="0" fontId="59" fillId="0" borderId="165" xfId="49" applyFont="1" applyBorder="1" applyAlignment="1">
      <alignment horizontal="center" vertical="center" wrapText="1"/>
    </xf>
    <xf numFmtId="0" fontId="59" fillId="0" borderId="166" xfId="49" applyFont="1" applyBorder="1" applyAlignment="1">
      <alignment horizontal="center" vertical="center" wrapText="1"/>
    </xf>
    <xf numFmtId="0" fontId="59" fillId="0" borderId="140" xfId="49" applyFont="1" applyBorder="1" applyAlignment="1">
      <alignment horizontal="center" vertical="center" wrapText="1"/>
    </xf>
    <xf numFmtId="0" fontId="50" fillId="0" borderId="139" xfId="49" applyFont="1" applyBorder="1" applyAlignment="1">
      <alignment horizontal="center" vertical="center" wrapText="1"/>
    </xf>
    <xf numFmtId="0" fontId="50" fillId="0" borderId="146" xfId="49" applyFont="1" applyBorder="1" applyAlignment="1">
      <alignment horizontal="center" vertical="center" wrapText="1"/>
    </xf>
    <xf numFmtId="0" fontId="50" fillId="0" borderId="150" xfId="49" applyFont="1" applyBorder="1" applyAlignment="1">
      <alignment horizontal="center" vertical="center" wrapText="1"/>
    </xf>
    <xf numFmtId="165" fontId="50" fillId="0" borderId="433" xfId="49" applyNumberFormat="1" applyFont="1" applyBorder="1" applyAlignment="1">
      <alignment horizontal="center" vertical="center"/>
    </xf>
    <xf numFmtId="165" fontId="50" fillId="0" borderId="282" xfId="49" applyNumberFormat="1" applyFont="1" applyBorder="1" applyAlignment="1">
      <alignment horizontal="center" vertical="center"/>
    </xf>
    <xf numFmtId="165" fontId="50" fillId="0" borderId="375" xfId="49" applyNumberFormat="1" applyFont="1" applyBorder="1" applyAlignment="1">
      <alignment horizontal="center" vertical="center"/>
    </xf>
    <xf numFmtId="165" fontId="50" fillId="0" borderId="433" xfId="49" applyNumberFormat="1" applyFont="1" applyBorder="1" applyAlignment="1">
      <alignment horizontal="center"/>
    </xf>
    <xf numFmtId="165" fontId="50" fillId="0" borderId="282" xfId="49" applyNumberFormat="1" applyFont="1" applyBorder="1" applyAlignment="1">
      <alignment horizontal="center"/>
    </xf>
    <xf numFmtId="2" fontId="50" fillId="0" borderId="139" xfId="49" applyNumberFormat="1" applyFont="1" applyBorder="1" applyAlignment="1">
      <alignment horizontal="center" vertical="center"/>
    </xf>
    <xf numFmtId="2" fontId="50" fillId="0" borderId="146" xfId="49" applyNumberFormat="1" applyFont="1" applyBorder="1" applyAlignment="1">
      <alignment horizontal="center" vertical="center"/>
    </xf>
    <xf numFmtId="2" fontId="50" fillId="0" borderId="259" xfId="49" applyNumberFormat="1" applyFont="1" applyBorder="1" applyAlignment="1">
      <alignment horizontal="center" vertical="center"/>
    </xf>
    <xf numFmtId="2" fontId="50" fillId="0" borderId="150" xfId="49" applyNumberFormat="1" applyFont="1" applyBorder="1" applyAlignment="1">
      <alignment horizontal="center" vertical="center"/>
    </xf>
    <xf numFmtId="0" fontId="50" fillId="0" borderId="139" xfId="49" applyFont="1" applyBorder="1" applyAlignment="1">
      <alignment horizontal="center" vertical="center"/>
    </xf>
    <xf numFmtId="0" fontId="50" fillId="0" borderId="146" xfId="49" applyFont="1" applyBorder="1" applyAlignment="1">
      <alignment horizontal="center" vertical="center"/>
    </xf>
    <xf numFmtId="0" fontId="50" fillId="0" borderId="150" xfId="49" applyFont="1" applyBorder="1" applyAlignment="1">
      <alignment horizontal="center" vertical="center"/>
    </xf>
    <xf numFmtId="9" fontId="58" fillId="0" borderId="434" xfId="49" applyNumberFormat="1" applyFont="1" applyBorder="1" applyAlignment="1">
      <alignment horizontal="center"/>
    </xf>
    <xf numFmtId="9" fontId="58" fillId="0" borderId="435" xfId="49" applyNumberFormat="1" applyFont="1" applyBorder="1" applyAlignment="1">
      <alignment horizontal="center"/>
    </xf>
    <xf numFmtId="9" fontId="58" fillId="0" borderId="436" xfId="49" applyNumberFormat="1" applyFont="1" applyBorder="1" applyAlignment="1">
      <alignment horizontal="center" vertical="center"/>
    </xf>
    <xf numFmtId="9" fontId="58" fillId="0" borderId="435" xfId="49" applyNumberFormat="1" applyFont="1" applyBorder="1" applyAlignment="1">
      <alignment horizontal="center" vertical="center"/>
    </xf>
    <xf numFmtId="9" fontId="58" fillId="0" borderId="437" xfId="49" applyNumberFormat="1" applyFont="1" applyBorder="1" applyAlignment="1">
      <alignment horizontal="center" vertical="center"/>
    </xf>
    <xf numFmtId="9" fontId="58" fillId="39" borderId="438" xfId="49" applyNumberFormat="1" applyFont="1" applyFill="1" applyBorder="1" applyAlignment="1" applyProtection="1">
      <alignment horizontal="center" vertical="center"/>
      <protection locked="0"/>
    </xf>
    <xf numFmtId="9" fontId="58" fillId="39" borderId="284" xfId="49" applyNumberFormat="1" applyFont="1" applyFill="1" applyBorder="1" applyAlignment="1" applyProtection="1">
      <alignment horizontal="center" vertical="center"/>
      <protection locked="0"/>
    </xf>
    <xf numFmtId="9" fontId="58" fillId="39" borderId="288" xfId="49" applyNumberFormat="1" applyFont="1" applyFill="1" applyBorder="1" applyAlignment="1" applyProtection="1">
      <alignment horizontal="center" vertical="center"/>
      <protection locked="0"/>
    </xf>
    <xf numFmtId="9" fontId="58" fillId="39" borderId="439" xfId="49" applyNumberFormat="1" applyFont="1" applyFill="1" applyBorder="1" applyAlignment="1" applyProtection="1">
      <alignment horizontal="center" vertical="center"/>
      <protection locked="0"/>
    </xf>
    <xf numFmtId="3" fontId="58" fillId="0" borderId="61" xfId="49" applyNumberFormat="1" applyFont="1" applyBorder="1" applyAlignment="1">
      <alignment horizontal="center" vertical="center"/>
    </xf>
    <xf numFmtId="3" fontId="58" fillId="0" borderId="86" xfId="49" applyNumberFormat="1" applyFont="1" applyBorder="1" applyAlignment="1">
      <alignment horizontal="center" vertical="center"/>
    </xf>
    <xf numFmtId="3" fontId="58" fillId="0" borderId="94" xfId="49" applyNumberFormat="1" applyFont="1" applyBorder="1" applyAlignment="1">
      <alignment horizontal="center" vertical="center"/>
    </xf>
    <xf numFmtId="3" fontId="58" fillId="0" borderId="105" xfId="49" applyNumberFormat="1" applyFont="1" applyBorder="1" applyAlignment="1">
      <alignment horizontal="center" vertical="center"/>
    </xf>
    <xf numFmtId="3" fontId="58" fillId="0" borderId="109" xfId="49" applyNumberFormat="1" applyFont="1" applyBorder="1" applyAlignment="1">
      <alignment horizontal="center" vertical="center"/>
    </xf>
    <xf numFmtId="165" fontId="58" fillId="0" borderId="67" xfId="49" applyNumberFormat="1" applyFont="1" applyBorder="1" applyAlignment="1">
      <alignment horizontal="center"/>
    </xf>
    <xf numFmtId="165" fontId="58" fillId="0" borderId="71" xfId="49" applyNumberFormat="1" applyFont="1" applyBorder="1" applyAlignment="1">
      <alignment horizontal="center"/>
    </xf>
    <xf numFmtId="165" fontId="58" fillId="0" borderId="94" xfId="49" applyNumberFormat="1" applyFont="1" applyBorder="1" applyAlignment="1">
      <alignment horizontal="center" vertical="center"/>
    </xf>
    <xf numFmtId="165" fontId="58" fillId="0" borderId="71" xfId="49" applyNumberFormat="1" applyFont="1" applyBorder="1" applyAlignment="1">
      <alignment horizontal="center" vertical="center"/>
    </xf>
    <xf numFmtId="165" fontId="58" fillId="0" borderId="65" xfId="49" applyNumberFormat="1" applyFont="1" applyBorder="1" applyAlignment="1">
      <alignment horizontal="center" vertical="center"/>
    </xf>
    <xf numFmtId="165" fontId="56" fillId="0" borderId="433" xfId="49" applyNumberFormat="1" applyFont="1" applyBorder="1" applyAlignment="1">
      <alignment horizontal="center" vertical="center"/>
    </xf>
    <xf numFmtId="165" fontId="56" fillId="0" borderId="282" xfId="49" applyNumberFormat="1" applyFont="1" applyBorder="1" applyAlignment="1">
      <alignment horizontal="center" vertical="center"/>
    </xf>
    <xf numFmtId="0" fontId="59" fillId="0" borderId="259" xfId="49" applyFont="1" applyBorder="1" applyAlignment="1">
      <alignment horizontal="center" vertical="center" wrapText="1"/>
    </xf>
    <xf numFmtId="0" fontId="59" fillId="0" borderId="146" xfId="49" applyFont="1" applyBorder="1" applyAlignment="1">
      <alignment horizontal="center" vertical="center" wrapText="1"/>
    </xf>
    <xf numFmtId="0" fontId="59" fillId="0" borderId="139" xfId="49" applyFont="1" applyBorder="1" applyAlignment="1">
      <alignment horizontal="center" vertical="center" wrapText="1"/>
    </xf>
    <xf numFmtId="0" fontId="59" fillId="0" borderId="150" xfId="49" applyFont="1" applyBorder="1" applyAlignment="1">
      <alignment horizontal="center" vertical="center" wrapText="1"/>
    </xf>
    <xf numFmtId="9" fontId="58" fillId="0" borderId="259" xfId="49" applyNumberFormat="1" applyFont="1" applyBorder="1" applyAlignment="1">
      <alignment horizontal="center" vertical="center"/>
    </xf>
    <xf numFmtId="9" fontId="58" fillId="0" borderId="146" xfId="49" applyNumberFormat="1" applyFont="1" applyBorder="1" applyAlignment="1">
      <alignment horizontal="center" vertical="center"/>
    </xf>
    <xf numFmtId="9" fontId="58" fillId="0" borderId="150" xfId="49" applyNumberFormat="1" applyFont="1" applyBorder="1" applyAlignment="1">
      <alignment horizontal="center" vertical="center"/>
    </xf>
    <xf numFmtId="2" fontId="58" fillId="0" borderId="139" xfId="49" applyNumberFormat="1" applyFont="1" applyBorder="1" applyAlignment="1">
      <alignment horizontal="center" vertical="center"/>
    </xf>
    <xf numFmtId="2" fontId="58" fillId="0" borderId="146" xfId="49" applyNumberFormat="1" applyFont="1" applyBorder="1" applyAlignment="1">
      <alignment horizontal="center" vertical="center"/>
    </xf>
    <xf numFmtId="165" fontId="58" fillId="0" borderId="440" xfId="49" applyNumberFormat="1" applyFont="1" applyBorder="1" applyAlignment="1">
      <alignment horizontal="center"/>
    </xf>
    <xf numFmtId="165" fontId="58" fillId="0" borderId="441" xfId="49" applyNumberFormat="1" applyFont="1" applyBorder="1" applyAlignment="1">
      <alignment horizontal="center"/>
    </xf>
    <xf numFmtId="165" fontId="58" fillId="0" borderId="442" xfId="49" applyNumberFormat="1" applyFont="1" applyBorder="1" applyAlignment="1">
      <alignment horizontal="center"/>
    </xf>
    <xf numFmtId="165" fontId="58" fillId="0" borderId="443" xfId="49" applyNumberFormat="1" applyFont="1" applyBorder="1" applyAlignment="1">
      <alignment horizontal="center"/>
    </xf>
    <xf numFmtId="2" fontId="59" fillId="0" borderId="144" xfId="49" applyNumberFormat="1" applyFont="1" applyBorder="1" applyAlignment="1">
      <alignment horizontal="center" vertical="center"/>
    </xf>
    <xf numFmtId="2" fontId="59" fillId="0" borderId="326" xfId="49" applyNumberFormat="1" applyFont="1" applyBorder="1" applyAlignment="1">
      <alignment horizontal="center" vertical="center"/>
    </xf>
    <xf numFmtId="2" fontId="59" fillId="0" borderId="254" xfId="49" applyNumberFormat="1" applyFont="1" applyBorder="1" applyAlignment="1">
      <alignment horizontal="center" vertical="center"/>
    </xf>
    <xf numFmtId="2" fontId="59" fillId="0" borderId="444" xfId="49" applyNumberFormat="1" applyFont="1" applyBorder="1" applyAlignment="1">
      <alignment horizontal="center" vertical="center"/>
    </xf>
    <xf numFmtId="0" fontId="58" fillId="0" borderId="259" xfId="49" applyFont="1" applyBorder="1" applyAlignment="1">
      <alignment horizontal="center" vertical="center"/>
    </xf>
    <xf numFmtId="0" fontId="58" fillId="0" borderId="146" xfId="49" applyFont="1" applyBorder="1" applyAlignment="1">
      <alignment horizontal="center" vertical="center"/>
    </xf>
    <xf numFmtId="0" fontId="58" fillId="0" borderId="150" xfId="49" applyFont="1" applyBorder="1" applyAlignment="1">
      <alignment horizontal="center" vertical="center"/>
    </xf>
    <xf numFmtId="0" fontId="58" fillId="0" borderId="139" xfId="49" applyFont="1" applyBorder="1" applyAlignment="1">
      <alignment horizontal="center" vertical="center"/>
    </xf>
    <xf numFmtId="165" fontId="58" fillId="0" borderId="67" xfId="49" applyNumberFormat="1" applyFont="1" applyBorder="1" applyAlignment="1">
      <alignment horizontal="center" wrapText="1"/>
    </xf>
    <xf numFmtId="165" fontId="58" fillId="0" borderId="71" xfId="49" applyNumberFormat="1" applyFont="1" applyBorder="1" applyAlignment="1">
      <alignment horizontal="center" wrapText="1"/>
    </xf>
    <xf numFmtId="0" fontId="58" fillId="0" borderId="259" xfId="49" applyFont="1" applyBorder="1" applyAlignment="1">
      <alignment horizontal="center" vertical="center" wrapText="1"/>
    </xf>
    <xf numFmtId="0" fontId="58" fillId="0" borderId="146" xfId="49" applyFont="1" applyBorder="1" applyAlignment="1">
      <alignment horizontal="center" vertical="center" wrapText="1"/>
    </xf>
    <xf numFmtId="0" fontId="58" fillId="0" borderId="139" xfId="49" applyFont="1" applyBorder="1" applyAlignment="1">
      <alignment horizontal="center" vertical="center" wrapText="1"/>
    </xf>
    <xf numFmtId="0" fontId="58" fillId="0" borderId="150" xfId="49" applyFont="1" applyBorder="1" applyAlignment="1">
      <alignment horizontal="center" vertical="center" wrapText="1"/>
    </xf>
    <xf numFmtId="2" fontId="58" fillId="0" borderId="259" xfId="49" applyNumberFormat="1" applyFont="1" applyBorder="1" applyAlignment="1">
      <alignment horizontal="center" vertical="center"/>
    </xf>
    <xf numFmtId="2" fontId="58" fillId="0" borderId="150" xfId="49" applyNumberFormat="1" applyFont="1" applyBorder="1" applyAlignment="1">
      <alignment horizontal="center" vertical="center"/>
    </xf>
    <xf numFmtId="170" fontId="46" fillId="0" borderId="146" xfId="0" applyNumberFormat="1" applyFont="1" applyBorder="1" applyAlignment="1">
      <alignment horizontal="center" vertical="center"/>
    </xf>
    <xf numFmtId="170" fontId="46" fillId="0" borderId="150" xfId="0" applyNumberFormat="1" applyFont="1" applyBorder="1" applyAlignment="1">
      <alignment horizontal="center" vertical="center"/>
    </xf>
    <xf numFmtId="0" fontId="58" fillId="0" borderId="165" xfId="49" applyFont="1" applyBorder="1" applyAlignment="1">
      <alignment horizontal="center" vertical="center" wrapText="1"/>
    </xf>
    <xf numFmtId="0" fontId="58" fillId="0" borderId="166" xfId="49" applyFont="1" applyBorder="1" applyAlignment="1">
      <alignment horizontal="center" vertical="center" wrapText="1"/>
    </xf>
    <xf numFmtId="0" fontId="58" fillId="0" borderId="148" xfId="49" applyFont="1" applyBorder="1" applyAlignment="1">
      <alignment horizontal="center" vertical="center" wrapText="1"/>
    </xf>
    <xf numFmtId="0" fontId="58" fillId="0" borderId="140" xfId="49" applyFont="1" applyBorder="1" applyAlignment="1">
      <alignment horizontal="center" vertical="center" wrapText="1"/>
    </xf>
    <xf numFmtId="0" fontId="38" fillId="0" borderId="296" xfId="35" applyBorder="1" applyAlignment="1" applyProtection="1">
      <alignment horizontal="center" vertical="center" wrapText="1"/>
      <protection locked="0"/>
    </xf>
    <xf numFmtId="0" fontId="57" fillId="0" borderId="281" xfId="49" applyFont="1" applyBorder="1" applyAlignment="1" applyProtection="1">
      <alignment horizontal="center" vertical="center" wrapText="1"/>
      <protection locked="0"/>
    </xf>
    <xf numFmtId="0" fontId="38" fillId="0" borderId="275" xfId="35" applyBorder="1" applyAlignment="1" applyProtection="1">
      <alignment horizontal="center" vertical="center" wrapText="1"/>
      <protection locked="0"/>
    </xf>
    <xf numFmtId="0" fontId="57" fillId="0" borderId="168" xfId="49" applyFont="1" applyBorder="1" applyAlignment="1" applyProtection="1">
      <alignment horizontal="center" vertical="center" wrapText="1"/>
      <protection locked="0"/>
    </xf>
    <xf numFmtId="0" fontId="57" fillId="0" borderId="155" xfId="49" applyFont="1" applyBorder="1" applyAlignment="1" applyProtection="1">
      <alignment horizontal="center" vertical="center" wrapText="1"/>
      <protection locked="0"/>
    </xf>
    <xf numFmtId="0" fontId="58" fillId="0" borderId="0" xfId="49" applyFont="1" applyAlignment="1">
      <alignment horizontal="left"/>
    </xf>
    <xf numFmtId="0" fontId="58" fillId="0" borderId="0" xfId="49" applyFont="1" applyAlignment="1">
      <alignment horizontal="left" wrapText="1"/>
    </xf>
    <xf numFmtId="0" fontId="58" fillId="0" borderId="0" xfId="49" applyFont="1" applyAlignment="1">
      <alignment horizontal="left" vertical="top"/>
    </xf>
    <xf numFmtId="0" fontId="58" fillId="0" borderId="291" xfId="49" applyFont="1" applyBorder="1" applyAlignment="1">
      <alignment horizontal="center" vertical="center" wrapText="1"/>
    </xf>
    <xf numFmtId="0" fontId="58" fillId="0" borderId="292" xfId="49" applyFont="1" applyBorder="1" applyAlignment="1">
      <alignment horizontal="center" vertical="center" wrapText="1"/>
    </xf>
    <xf numFmtId="0" fontId="58" fillId="0" borderId="290" xfId="49" applyFont="1" applyBorder="1" applyAlignment="1">
      <alignment horizontal="center" vertical="center" wrapText="1"/>
    </xf>
    <xf numFmtId="0" fontId="58" fillId="0" borderId="362" xfId="49" applyFont="1" applyBorder="1" applyAlignment="1">
      <alignment horizontal="center" vertical="center" wrapText="1"/>
    </xf>
    <xf numFmtId="0" fontId="58" fillId="0" borderId="293" xfId="49" applyFont="1" applyBorder="1" applyAlignment="1">
      <alignment horizontal="center" vertical="center" wrapText="1"/>
    </xf>
    <xf numFmtId="0" fontId="58" fillId="0" borderId="9" xfId="49" applyFont="1" applyBorder="1" applyAlignment="1">
      <alignment horizontal="left" vertical="top" wrapText="1"/>
    </xf>
    <xf numFmtId="0" fontId="58" fillId="0" borderId="9" xfId="49" applyFont="1" applyBorder="1" applyAlignment="1">
      <alignment horizontal="left" wrapText="1"/>
    </xf>
    <xf numFmtId="165" fontId="46" fillId="0" borderId="237" xfId="0" applyNumberFormat="1" applyFont="1" applyBorder="1" applyAlignment="1">
      <alignment horizontal="center" vertical="center"/>
    </xf>
    <xf numFmtId="2" fontId="51" fillId="36" borderId="61" xfId="0" applyNumberFormat="1" applyFont="1" applyFill="1" applyBorder="1" applyAlignment="1">
      <alignment horizontal="center" vertical="center"/>
    </xf>
    <xf numFmtId="2" fontId="51" fillId="36" borderId="109" xfId="0" applyNumberFormat="1" applyFont="1" applyFill="1" applyBorder="1" applyAlignment="1">
      <alignment horizontal="center" vertical="center"/>
    </xf>
    <xf numFmtId="0" fontId="51" fillId="36" borderId="61" xfId="0" applyFont="1" applyFill="1" applyBorder="1" applyAlignment="1">
      <alignment horizontal="center" vertical="center" wrapText="1"/>
    </xf>
    <xf numFmtId="0" fontId="51" fillId="36" borderId="109" xfId="0" applyFont="1" applyFill="1" applyBorder="1" applyAlignment="1">
      <alignment horizontal="center" vertical="center" wrapText="1"/>
    </xf>
    <xf numFmtId="2" fontId="46" fillId="36" borderId="109" xfId="0" applyNumberFormat="1" applyFont="1" applyFill="1" applyBorder="1" applyAlignment="1">
      <alignment horizontal="center" vertical="center"/>
    </xf>
    <xf numFmtId="14" fontId="46" fillId="0" borderId="61" xfId="0" applyNumberFormat="1" applyFont="1" applyBorder="1" applyAlignment="1">
      <alignment horizontal="center" vertical="center" wrapText="1"/>
    </xf>
    <xf numFmtId="14" fontId="46" fillId="0" borderId="94" xfId="0" applyNumberFormat="1" applyFont="1" applyBorder="1" applyAlignment="1">
      <alignment horizontal="center" vertical="center" wrapText="1"/>
    </xf>
    <xf numFmtId="0" fontId="51" fillId="0" borderId="107" xfId="0" applyFont="1" applyBorder="1" applyAlignment="1">
      <alignment horizontal="center" vertical="center"/>
    </xf>
    <xf numFmtId="0" fontId="51" fillId="0" borderId="235" xfId="0" applyFont="1" applyBorder="1" applyAlignment="1">
      <alignment horizontal="center" vertical="center"/>
    </xf>
    <xf numFmtId="0" fontId="51" fillId="0" borderId="154" xfId="0" applyFont="1" applyBorder="1" applyAlignment="1">
      <alignment horizontal="center" vertical="center"/>
    </xf>
    <xf numFmtId="0" fontId="51" fillId="0" borderId="199" xfId="0" applyFont="1" applyBorder="1" applyAlignment="1">
      <alignment horizontal="center" vertical="center"/>
    </xf>
    <xf numFmtId="0" fontId="51" fillId="0" borderId="110" xfId="0" applyFont="1" applyBorder="1" applyAlignment="1">
      <alignment horizontal="center" vertical="center"/>
    </xf>
    <xf numFmtId="165" fontId="46" fillId="0" borderId="236" xfId="0" applyNumberFormat="1" applyFont="1" applyBorder="1" applyAlignment="1">
      <alignment horizontal="center" vertical="center"/>
    </xf>
    <xf numFmtId="2" fontId="51" fillId="0" borderId="71" xfId="0" applyNumberFormat="1" applyFont="1" applyBorder="1" applyAlignment="1">
      <alignment horizontal="center" vertical="center"/>
    </xf>
    <xf numFmtId="2" fontId="51" fillId="0" borderId="65" xfId="0" applyNumberFormat="1" applyFont="1" applyBorder="1" applyAlignment="1">
      <alignment horizontal="center" vertical="center"/>
    </xf>
    <xf numFmtId="0" fontId="51" fillId="0" borderId="65" xfId="0" applyFont="1" applyBorder="1" applyAlignment="1">
      <alignment horizontal="center" vertical="center" wrapText="1"/>
    </xf>
    <xf numFmtId="0" fontId="46" fillId="0" borderId="246" xfId="0" applyFont="1" applyBorder="1" applyAlignment="1">
      <alignment horizontal="center" vertical="center"/>
    </xf>
    <xf numFmtId="0" fontId="46" fillId="0" borderId="363" xfId="0" applyFont="1" applyBorder="1" applyAlignment="1">
      <alignment horizontal="center" vertical="center"/>
    </xf>
    <xf numFmtId="0" fontId="46" fillId="0" borderId="0" xfId="0" applyFont="1" applyAlignment="1">
      <alignment horizontal="center" wrapText="1"/>
    </xf>
    <xf numFmtId="0" fontId="46" fillId="0" borderId="69" xfId="0" applyFont="1" applyBorder="1" applyAlignment="1">
      <alignment horizontal="center" vertical="center"/>
    </xf>
    <xf numFmtId="0" fontId="46" fillId="0" borderId="70" xfId="0" applyFont="1" applyBorder="1" applyAlignment="1">
      <alignment horizontal="center" vertical="center"/>
    </xf>
    <xf numFmtId="2" fontId="51" fillId="0" borderId="94" xfId="0" applyNumberFormat="1" applyFont="1" applyBorder="1" applyAlignment="1">
      <alignment horizontal="center" vertical="center"/>
    </xf>
    <xf numFmtId="0" fontId="46" fillId="0" borderId="238" xfId="0" applyFont="1" applyBorder="1" applyAlignment="1">
      <alignment horizontal="center" vertical="center" wrapText="1"/>
    </xf>
    <xf numFmtId="0" fontId="46" fillId="36" borderId="40" xfId="0" applyFont="1" applyFill="1" applyBorder="1" applyAlignment="1">
      <alignment horizontal="center" vertical="center"/>
    </xf>
    <xf numFmtId="0" fontId="46" fillId="36" borderId="15" xfId="0" applyFont="1" applyFill="1" applyBorder="1" applyAlignment="1">
      <alignment horizontal="center" vertical="center"/>
    </xf>
    <xf numFmtId="0" fontId="46" fillId="36" borderId="107" xfId="0" applyFont="1" applyFill="1" applyBorder="1" applyAlignment="1">
      <alignment horizontal="center" vertical="center"/>
    </xf>
    <xf numFmtId="0" fontId="46" fillId="36" borderId="110" xfId="0" applyFont="1" applyFill="1" applyBorder="1" applyAlignment="1">
      <alignment horizontal="center" vertical="center"/>
    </xf>
    <xf numFmtId="0" fontId="46" fillId="36" borderId="109" xfId="0" applyFont="1" applyFill="1" applyBorder="1" applyAlignment="1">
      <alignment horizontal="center" vertical="center"/>
    </xf>
    <xf numFmtId="0" fontId="37" fillId="0" borderId="148" xfId="34" applyBorder="1" applyAlignment="1">
      <alignment horizontal="center" vertical="center" wrapText="1"/>
    </xf>
    <xf numFmtId="0" fontId="81" fillId="0" borderId="140" xfId="35" applyFont="1" applyBorder="1" applyAlignment="1">
      <alignment horizontal="center" vertical="center" wrapText="1"/>
    </xf>
    <xf numFmtId="0" fontId="50" fillId="0" borderId="165" xfId="0" applyFont="1" applyBorder="1" applyAlignment="1">
      <alignment horizontal="center" vertical="center"/>
    </xf>
    <xf numFmtId="0" fontId="50" fillId="0" borderId="259" xfId="0" applyFont="1" applyBorder="1" applyAlignment="1">
      <alignment horizontal="center" vertical="center"/>
    </xf>
    <xf numFmtId="0" fontId="21" fillId="0" borderId="148" xfId="0" applyFont="1" applyBorder="1" applyAlignment="1">
      <alignment horizontal="center" vertical="center" wrapText="1"/>
    </xf>
    <xf numFmtId="0" fontId="21" fillId="0" borderId="166" xfId="0" applyFont="1" applyBorder="1" applyAlignment="1">
      <alignment horizontal="center" vertical="center" wrapText="1"/>
    </xf>
    <xf numFmtId="0" fontId="21" fillId="0" borderId="259" xfId="0" applyFont="1" applyBorder="1" applyAlignment="1">
      <alignment horizontal="center" vertical="center" wrapText="1"/>
    </xf>
    <xf numFmtId="0" fontId="50" fillId="0" borderId="148" xfId="0" applyFont="1" applyBorder="1" applyAlignment="1">
      <alignment horizontal="center" vertical="center" wrapText="1"/>
    </xf>
    <xf numFmtId="0" fontId="50" fillId="0" borderId="140" xfId="0" applyFont="1" applyBorder="1" applyAlignment="1">
      <alignment horizontal="center" vertical="center" wrapText="1"/>
    </xf>
    <xf numFmtId="0" fontId="37" fillId="0" borderId="165" xfId="34" applyBorder="1" applyAlignment="1">
      <alignment horizontal="center" vertical="center" wrapText="1"/>
    </xf>
    <xf numFmtId="0" fontId="63" fillId="0" borderId="259" xfId="35" applyFont="1" applyBorder="1" applyAlignment="1">
      <alignment horizontal="center" vertical="center" wrapText="1"/>
    </xf>
    <xf numFmtId="1" fontId="46" fillId="0" borderId="61" xfId="0" applyNumberFormat="1" applyFont="1" applyBorder="1" applyAlignment="1">
      <alignment horizontal="center" wrapText="1"/>
    </xf>
    <xf numFmtId="1" fontId="46" fillId="0" borderId="94" xfId="0" applyNumberFormat="1" applyFont="1" applyBorder="1" applyAlignment="1">
      <alignment horizontal="center" wrapText="1"/>
    </xf>
    <xf numFmtId="0" fontId="81" fillId="0" borderId="166" xfId="35" applyFont="1" applyBorder="1" applyAlignment="1">
      <alignment horizontal="center" vertical="center" wrapText="1"/>
    </xf>
    <xf numFmtId="0" fontId="81" fillId="0" borderId="259" xfId="35" applyFont="1" applyBorder="1" applyAlignment="1">
      <alignment horizontal="center" vertical="center" wrapText="1"/>
    </xf>
    <xf numFmtId="0" fontId="46" fillId="0" borderId="343" xfId="0" applyFont="1" applyBorder="1" applyAlignment="1">
      <alignment horizontal="center" vertical="center" wrapText="1"/>
    </xf>
    <xf numFmtId="0" fontId="46" fillId="36" borderId="382" xfId="0" applyFont="1" applyFill="1" applyBorder="1" applyAlignment="1">
      <alignment horizontal="center"/>
    </xf>
    <xf numFmtId="0" fontId="46" fillId="36" borderId="383" xfId="0" applyFont="1" applyFill="1" applyBorder="1" applyAlignment="1">
      <alignment horizontal="center"/>
    </xf>
    <xf numFmtId="0" fontId="46" fillId="36" borderId="384" xfId="0" applyFont="1" applyFill="1" applyBorder="1" applyAlignment="1">
      <alignment horizontal="center"/>
    </xf>
    <xf numFmtId="0" fontId="46" fillId="36" borderId="334" xfId="0" applyFont="1" applyFill="1" applyBorder="1" applyAlignment="1">
      <alignment horizontal="center"/>
    </xf>
    <xf numFmtId="0" fontId="46" fillId="36" borderId="335" xfId="0" applyFont="1" applyFill="1" applyBorder="1" applyAlignment="1">
      <alignment horizontal="center"/>
    </xf>
    <xf numFmtId="0" fontId="46" fillId="36" borderId="336" xfId="0" applyFont="1" applyFill="1" applyBorder="1" applyAlignment="1">
      <alignment horizontal="center"/>
    </xf>
    <xf numFmtId="0" fontId="46" fillId="36" borderId="337" xfId="0" applyFont="1" applyFill="1" applyBorder="1" applyAlignment="1">
      <alignment horizontal="center"/>
    </xf>
    <xf numFmtId="0" fontId="46" fillId="36" borderId="338" xfId="0" applyFont="1" applyFill="1" applyBorder="1" applyAlignment="1">
      <alignment horizontal="center"/>
    </xf>
    <xf numFmtId="0" fontId="46" fillId="36" borderId="339" xfId="0" applyFont="1" applyFill="1" applyBorder="1" applyAlignment="1">
      <alignment horizontal="center"/>
    </xf>
    <xf numFmtId="0" fontId="51" fillId="36" borderId="107" xfId="0" applyFont="1" applyFill="1" applyBorder="1" applyAlignment="1">
      <alignment horizontal="center" vertical="center" wrapText="1"/>
    </xf>
    <xf numFmtId="0" fontId="51" fillId="36" borderId="199" xfId="0" applyFont="1" applyFill="1" applyBorder="1" applyAlignment="1">
      <alignment horizontal="center" vertical="center" wrapText="1"/>
    </xf>
    <xf numFmtId="0" fontId="51" fillId="36" borderId="235" xfId="0" applyFont="1" applyFill="1" applyBorder="1" applyAlignment="1">
      <alignment horizontal="center" vertical="center" wrapText="1"/>
    </xf>
    <xf numFmtId="0" fontId="46" fillId="36" borderId="86" xfId="0" applyFont="1" applyFill="1" applyBorder="1" applyAlignment="1">
      <alignment horizontal="center" vertical="center"/>
    </xf>
    <xf numFmtId="165" fontId="46" fillId="0" borderId="61" xfId="0" applyNumberFormat="1" applyFont="1" applyBorder="1" applyAlignment="1">
      <alignment horizontal="center" vertical="center" wrapText="1"/>
    </xf>
    <xf numFmtId="165" fontId="46" fillId="0" borderId="109" xfId="0" applyNumberFormat="1" applyFont="1" applyBorder="1" applyAlignment="1">
      <alignment horizontal="center" vertical="center" wrapText="1"/>
    </xf>
    <xf numFmtId="2" fontId="46" fillId="36" borderId="86" xfId="0" applyNumberFormat="1" applyFont="1" applyFill="1" applyBorder="1" applyAlignment="1">
      <alignment horizontal="center" vertical="center"/>
    </xf>
    <xf numFmtId="165" fontId="46" fillId="0" borderId="206" xfId="0" applyNumberFormat="1" applyFont="1" applyBorder="1" applyAlignment="1">
      <alignment horizontal="center" vertical="center" wrapText="1"/>
    </xf>
    <xf numFmtId="165" fontId="46" fillId="0" borderId="207" xfId="0" applyNumberFormat="1" applyFont="1" applyBorder="1" applyAlignment="1">
      <alignment horizontal="center" vertical="center" wrapText="1"/>
    </xf>
    <xf numFmtId="165" fontId="46" fillId="36" borderId="107" xfId="0" applyNumberFormat="1" applyFont="1" applyFill="1" applyBorder="1" applyAlignment="1">
      <alignment horizontal="center" vertical="center"/>
    </xf>
    <xf numFmtId="165" fontId="46" fillId="36" borderId="199" xfId="0" applyNumberFormat="1" applyFont="1" applyFill="1" applyBorder="1" applyAlignment="1">
      <alignment horizontal="center" vertical="center"/>
    </xf>
    <xf numFmtId="165" fontId="46" fillId="36" borderId="235" xfId="0" applyNumberFormat="1" applyFont="1" applyFill="1" applyBorder="1" applyAlignment="1">
      <alignment horizontal="center" vertical="center"/>
    </xf>
    <xf numFmtId="1" fontId="46" fillId="0" borderId="61" xfId="0" applyNumberFormat="1" applyFont="1" applyBorder="1" applyAlignment="1">
      <alignment horizontal="center" vertical="center" wrapText="1"/>
    </xf>
    <xf numFmtId="1" fontId="46" fillId="0" borderId="109" xfId="0" applyNumberFormat="1" applyFont="1" applyBorder="1" applyAlignment="1">
      <alignment horizontal="center" vertical="center" wrapText="1"/>
    </xf>
    <xf numFmtId="1" fontId="46" fillId="36" borderId="86" xfId="0" applyNumberFormat="1" applyFont="1" applyFill="1" applyBorder="1" applyAlignment="1">
      <alignment horizontal="center" vertical="center"/>
    </xf>
    <xf numFmtId="9" fontId="46" fillId="6" borderId="61" xfId="0" applyNumberFormat="1" applyFont="1" applyFill="1" applyBorder="1" applyAlignment="1" applyProtection="1">
      <alignment horizontal="center" vertical="center" wrapText="1"/>
      <protection locked="0"/>
    </xf>
    <xf numFmtId="9" fontId="46" fillId="6" borderId="109" xfId="0" applyNumberFormat="1" applyFont="1" applyFill="1" applyBorder="1" applyAlignment="1" applyProtection="1">
      <alignment horizontal="center" vertical="center" wrapText="1"/>
      <protection locked="0"/>
    </xf>
    <xf numFmtId="9" fontId="46" fillId="36" borderId="86" xfId="0" applyNumberFormat="1" applyFont="1" applyFill="1" applyBorder="1" applyAlignment="1">
      <alignment horizontal="center" vertical="center"/>
    </xf>
    <xf numFmtId="9" fontId="46" fillId="0" borderId="61" xfId="0" applyNumberFormat="1" applyFont="1" applyBorder="1" applyAlignment="1">
      <alignment horizontal="center" vertical="center" wrapText="1"/>
    </xf>
    <xf numFmtId="9" fontId="46" fillId="0" borderId="109" xfId="0" applyNumberFormat="1" applyFont="1" applyBorder="1" applyAlignment="1">
      <alignment horizontal="center" vertical="center" wrapText="1"/>
    </xf>
    <xf numFmtId="2" fontId="46" fillId="36" borderId="64" xfId="0" applyNumberFormat="1" applyFont="1" applyFill="1" applyBorder="1" applyAlignment="1">
      <alignment horizontal="center" vertical="center"/>
    </xf>
    <xf numFmtId="2" fontId="46" fillId="36" borderId="134" xfId="0" applyNumberFormat="1" applyFont="1" applyFill="1" applyBorder="1" applyAlignment="1">
      <alignment horizontal="center" vertical="center"/>
    </xf>
    <xf numFmtId="2" fontId="46" fillId="36" borderId="133" xfId="0" applyNumberFormat="1" applyFont="1" applyFill="1" applyBorder="1" applyAlignment="1">
      <alignment horizontal="center" vertical="center"/>
    </xf>
    <xf numFmtId="0" fontId="59" fillId="37" borderId="240" xfId="0" applyFont="1" applyFill="1" applyBorder="1" applyAlignment="1">
      <alignment horizontal="center" vertical="center"/>
    </xf>
    <xf numFmtId="0" fontId="59" fillId="37" borderId="276" xfId="0" applyFont="1" applyFill="1" applyBorder="1" applyAlignment="1">
      <alignment horizontal="center" vertical="center"/>
    </xf>
    <xf numFmtId="0" fontId="59" fillId="37" borderId="396" xfId="0" applyFont="1" applyFill="1" applyBorder="1" applyAlignment="1">
      <alignment horizontal="center" vertical="center" wrapText="1"/>
    </xf>
    <xf numFmtId="0" fontId="59" fillId="37" borderId="170" xfId="0" applyFont="1" applyFill="1" applyBorder="1" applyAlignment="1">
      <alignment horizontal="center" vertical="center" wrapText="1"/>
    </xf>
    <xf numFmtId="0" fontId="59" fillId="37" borderId="171" xfId="0" applyFont="1" applyFill="1" applyBorder="1" applyAlignment="1">
      <alignment horizontal="center" vertical="center" wrapText="1"/>
    </xf>
    <xf numFmtId="0" fontId="58" fillId="37" borderId="148" xfId="0" applyFont="1" applyFill="1" applyBorder="1" applyAlignment="1">
      <alignment horizontal="center" vertical="center"/>
    </xf>
    <xf numFmtId="0" fontId="58" fillId="37" borderId="259" xfId="0" applyFont="1" applyFill="1" applyBorder="1" applyAlignment="1">
      <alignment horizontal="center" vertical="center"/>
    </xf>
    <xf numFmtId="0" fontId="58" fillId="37" borderId="166" xfId="0" applyFont="1" applyFill="1" applyBorder="1" applyAlignment="1">
      <alignment horizontal="center" vertical="center"/>
    </xf>
    <xf numFmtId="0" fontId="58" fillId="37" borderId="140" xfId="0" applyFont="1" applyFill="1" applyBorder="1" applyAlignment="1">
      <alignment horizontal="center" vertical="center"/>
    </xf>
    <xf numFmtId="0" fontId="58" fillId="37" borderId="148" xfId="0" applyFont="1" applyFill="1" applyBorder="1" applyAlignment="1">
      <alignment horizontal="center" vertical="center" wrapText="1"/>
    </xf>
    <xf numFmtId="2" fontId="58" fillId="37" borderId="148" xfId="0" applyNumberFormat="1" applyFont="1" applyFill="1" applyBorder="1" applyAlignment="1">
      <alignment horizontal="center" vertical="center"/>
    </xf>
    <xf numFmtId="2" fontId="58" fillId="37" borderId="166" xfId="0" applyNumberFormat="1" applyFont="1" applyFill="1" applyBorder="1" applyAlignment="1">
      <alignment horizontal="center" vertical="center"/>
    </xf>
    <xf numFmtId="2" fontId="58" fillId="37" borderId="140" xfId="0" applyNumberFormat="1" applyFont="1" applyFill="1" applyBorder="1" applyAlignment="1">
      <alignment horizontal="center" vertical="center"/>
    </xf>
    <xf numFmtId="1" fontId="58" fillId="37" borderId="148" xfId="0" applyNumberFormat="1" applyFont="1" applyFill="1" applyBorder="1" applyAlignment="1">
      <alignment horizontal="center" vertical="center"/>
    </xf>
    <xf numFmtId="1" fontId="58" fillId="37" borderId="166" xfId="0" applyNumberFormat="1" applyFont="1" applyFill="1" applyBorder="1" applyAlignment="1">
      <alignment horizontal="center" vertical="center"/>
    </xf>
    <xf numFmtId="1" fontId="58" fillId="37" borderId="140" xfId="0" applyNumberFormat="1" applyFont="1" applyFill="1" applyBorder="1" applyAlignment="1">
      <alignment horizontal="center" vertical="center"/>
    </xf>
    <xf numFmtId="0" fontId="46" fillId="0" borderId="343" xfId="0" applyFont="1" applyBorder="1" applyAlignment="1">
      <alignment horizontal="center" vertical="center"/>
    </xf>
    <xf numFmtId="0" fontId="58" fillId="37" borderId="400" xfId="0" applyFont="1" applyFill="1" applyBorder="1" applyAlignment="1">
      <alignment horizontal="center"/>
    </xf>
    <xf numFmtId="0" fontId="58" fillId="37" borderId="368" xfId="0" applyFont="1" applyFill="1" applyBorder="1" applyAlignment="1">
      <alignment horizontal="center"/>
    </xf>
    <xf numFmtId="0" fontId="58" fillId="37" borderId="369" xfId="0" applyFont="1" applyFill="1" applyBorder="1" applyAlignment="1">
      <alignment horizontal="center"/>
    </xf>
    <xf numFmtId="0" fontId="58" fillId="37" borderId="148" xfId="0" applyFont="1" applyFill="1" applyBorder="1" applyAlignment="1">
      <alignment horizontal="center"/>
    </xf>
    <xf numFmtId="0" fontId="58" fillId="37" borderId="166" xfId="0" applyFont="1" applyFill="1" applyBorder="1" applyAlignment="1">
      <alignment horizontal="center"/>
    </xf>
    <xf numFmtId="0" fontId="58" fillId="37" borderId="140" xfId="0" applyFont="1" applyFill="1" applyBorder="1" applyAlignment="1">
      <alignment horizontal="center"/>
    </xf>
    <xf numFmtId="0" fontId="58" fillId="37" borderId="243" xfId="0" applyFont="1" applyFill="1" applyBorder="1" applyAlignment="1">
      <alignment horizontal="center"/>
    </xf>
    <xf numFmtId="0" fontId="58" fillId="37" borderId="244" xfId="0" applyFont="1" applyFill="1" applyBorder="1" applyAlignment="1">
      <alignment horizontal="center"/>
    </xf>
    <xf numFmtId="0" fontId="58" fillId="37" borderId="245" xfId="0" applyFont="1" applyFill="1" applyBorder="1" applyAlignment="1">
      <alignment horizontal="center"/>
    </xf>
    <xf numFmtId="165" fontId="46" fillId="0" borderId="86" xfId="0" applyNumberFormat="1" applyFont="1" applyBorder="1" applyAlignment="1">
      <alignment horizontal="center" vertical="center" wrapText="1"/>
    </xf>
    <xf numFmtId="165" fontId="50" fillId="37" borderId="148" xfId="0" quotePrefix="1" applyNumberFormat="1" applyFont="1" applyFill="1" applyBorder="1" applyAlignment="1">
      <alignment horizontal="center" vertical="center" wrapText="1"/>
    </xf>
    <xf numFmtId="165" fontId="50" fillId="37" borderId="259" xfId="0" quotePrefix="1" applyNumberFormat="1" applyFont="1" applyFill="1" applyBorder="1" applyAlignment="1">
      <alignment horizontal="center" vertical="center" wrapText="1"/>
    </xf>
    <xf numFmtId="0" fontId="58" fillId="37" borderId="259" xfId="0" applyFont="1" applyFill="1" applyBorder="1" applyAlignment="1">
      <alignment horizontal="center" vertical="center" wrapText="1"/>
    </xf>
    <xf numFmtId="165" fontId="58" fillId="37" borderId="148" xfId="0" applyNumberFormat="1" applyFont="1" applyFill="1" applyBorder="1" applyAlignment="1">
      <alignment horizontal="center" vertical="center"/>
    </xf>
    <xf numFmtId="165" fontId="58" fillId="37" borderId="259" xfId="0" applyNumberFormat="1" applyFont="1" applyFill="1" applyBorder="1" applyAlignment="1">
      <alignment horizontal="center" vertical="center"/>
    </xf>
    <xf numFmtId="1" fontId="46" fillId="0" borderId="86" xfId="0" applyNumberFormat="1" applyFont="1" applyBorder="1" applyAlignment="1">
      <alignment horizontal="center" vertical="center" wrapText="1"/>
    </xf>
    <xf numFmtId="1" fontId="58" fillId="37" borderId="148" xfId="0" applyNumberFormat="1" applyFont="1" applyFill="1" applyBorder="1" applyAlignment="1">
      <alignment horizontal="center" vertical="center" wrapText="1"/>
    </xf>
    <xf numFmtId="1" fontId="58" fillId="37" borderId="259" xfId="0" applyNumberFormat="1" applyFont="1" applyFill="1" applyBorder="1" applyAlignment="1">
      <alignment horizontal="center" vertical="center" wrapText="1"/>
    </xf>
    <xf numFmtId="165" fontId="58" fillId="37" borderId="166" xfId="0" applyNumberFormat="1" applyFont="1" applyFill="1" applyBorder="1" applyAlignment="1">
      <alignment horizontal="center" vertical="center"/>
    </xf>
    <xf numFmtId="165" fontId="58" fillId="37" borderId="140" xfId="0" applyNumberFormat="1" applyFont="1" applyFill="1" applyBorder="1" applyAlignment="1">
      <alignment horizontal="center" vertical="center"/>
    </xf>
    <xf numFmtId="9" fontId="46" fillId="6" borderId="61" xfId="0" applyNumberFormat="1" applyFont="1" applyFill="1" applyBorder="1" applyAlignment="1" applyProtection="1">
      <alignment horizontal="center" vertical="center"/>
      <protection locked="0"/>
    </xf>
    <xf numFmtId="9" fontId="46" fillId="6" borderId="86" xfId="0" applyNumberFormat="1" applyFont="1" applyFill="1" applyBorder="1" applyAlignment="1" applyProtection="1">
      <alignment horizontal="center" vertical="center"/>
      <protection locked="0"/>
    </xf>
    <xf numFmtId="9" fontId="46" fillId="6" borderId="109" xfId="0" applyNumberFormat="1" applyFont="1" applyFill="1" applyBorder="1" applyAlignment="1" applyProtection="1">
      <alignment horizontal="center" vertical="center"/>
      <protection locked="0"/>
    </xf>
    <xf numFmtId="9" fontId="58" fillId="37" borderId="148" xfId="0" applyNumberFormat="1" applyFont="1" applyFill="1" applyBorder="1" applyAlignment="1" applyProtection="1">
      <alignment horizontal="center" vertical="center"/>
      <protection locked="0"/>
    </xf>
    <xf numFmtId="9" fontId="58" fillId="37" borderId="259" xfId="0" applyNumberFormat="1" applyFont="1" applyFill="1" applyBorder="1" applyAlignment="1" applyProtection="1">
      <alignment horizontal="center" vertical="center"/>
      <protection locked="0"/>
    </xf>
    <xf numFmtId="9" fontId="46" fillId="0" borderId="61" xfId="0" applyNumberFormat="1" applyFont="1" applyBorder="1" applyAlignment="1">
      <alignment horizontal="center" vertical="center"/>
    </xf>
    <xf numFmtId="9" fontId="46" fillId="0" borderId="86" xfId="0" applyNumberFormat="1" applyFont="1" applyBorder="1" applyAlignment="1">
      <alignment horizontal="center" vertical="center"/>
    </xf>
    <xf numFmtId="9" fontId="46" fillId="0" borderId="109" xfId="0" applyNumberFormat="1" applyFont="1" applyBorder="1" applyAlignment="1">
      <alignment horizontal="center" vertical="center"/>
    </xf>
    <xf numFmtId="9" fontId="58" fillId="37" borderId="148" xfId="0" applyNumberFormat="1" applyFont="1" applyFill="1" applyBorder="1" applyAlignment="1">
      <alignment horizontal="center" vertical="center"/>
    </xf>
    <xf numFmtId="9" fontId="58" fillId="37" borderId="259" xfId="0" applyNumberFormat="1" applyFont="1" applyFill="1" applyBorder="1" applyAlignment="1">
      <alignment horizontal="center" vertical="center"/>
    </xf>
    <xf numFmtId="9" fontId="58" fillId="37" borderId="166" xfId="0" applyNumberFormat="1" applyFont="1" applyFill="1" applyBorder="1" applyAlignment="1">
      <alignment horizontal="center" vertical="center"/>
    </xf>
    <xf numFmtId="9" fontId="58" fillId="37" borderId="140" xfId="0" applyNumberFormat="1" applyFont="1" applyFill="1" applyBorder="1" applyAlignment="1">
      <alignment horizontal="center" vertical="center"/>
    </xf>
    <xf numFmtId="0" fontId="46" fillId="36" borderId="421" xfId="0" applyFont="1" applyFill="1" applyBorder="1" applyAlignment="1">
      <alignment horizontal="center"/>
    </xf>
    <xf numFmtId="0" fontId="46" fillId="36" borderId="332" xfId="0" applyFont="1" applyFill="1" applyBorder="1" applyAlignment="1">
      <alignment horizontal="center"/>
    </xf>
    <xf numFmtId="0" fontId="46" fillId="36" borderId="422" xfId="0" applyFont="1" applyFill="1" applyBorder="1" applyAlignment="1">
      <alignment horizontal="center"/>
    </xf>
    <xf numFmtId="0" fontId="46" fillId="36" borderId="423" xfId="0" applyFont="1" applyFill="1" applyBorder="1" applyAlignment="1">
      <alignment horizontal="center"/>
    </xf>
    <xf numFmtId="0" fontId="46" fillId="36" borderId="424" xfId="0" applyFont="1" applyFill="1" applyBorder="1" applyAlignment="1">
      <alignment horizontal="center"/>
    </xf>
    <xf numFmtId="0" fontId="46" fillId="36" borderId="425" xfId="0" applyFont="1" applyFill="1" applyBorder="1" applyAlignment="1">
      <alignment horizontal="center"/>
    </xf>
    <xf numFmtId="0" fontId="59" fillId="37" borderId="396" xfId="0" applyFont="1" applyFill="1" applyBorder="1" applyAlignment="1">
      <alignment horizontal="center" vertical="center"/>
    </xf>
    <xf numFmtId="0" fontId="59" fillId="37" borderId="419" xfId="0" applyFont="1" applyFill="1" applyBorder="1" applyAlignment="1">
      <alignment horizontal="center" vertical="center"/>
    </xf>
    <xf numFmtId="165" fontId="50" fillId="37" borderId="259" xfId="0" applyNumberFormat="1" applyFont="1" applyFill="1" applyBorder="1" applyAlignment="1">
      <alignment horizontal="center" vertical="center" wrapText="1"/>
    </xf>
    <xf numFmtId="0" fontId="46" fillId="0" borderId="101" xfId="0" applyFont="1" applyBorder="1" applyAlignment="1">
      <alignment horizontal="center" vertical="center" wrapText="1"/>
    </xf>
    <xf numFmtId="0" fontId="46" fillId="0" borderId="134" xfId="0" applyFont="1" applyBorder="1" applyAlignment="1">
      <alignment horizontal="center" vertical="center" wrapText="1"/>
    </xf>
    <xf numFmtId="0" fontId="46" fillId="0" borderId="128" xfId="0" applyFont="1" applyBorder="1" applyAlignment="1">
      <alignment horizontal="center" vertical="center" wrapText="1"/>
    </xf>
    <xf numFmtId="0" fontId="46" fillId="0" borderId="129" xfId="0" applyFont="1" applyBorder="1" applyAlignment="1">
      <alignment horizontal="center" vertical="center" wrapText="1"/>
    </xf>
    <xf numFmtId="2" fontId="46" fillId="0" borderId="76" xfId="0" applyNumberFormat="1" applyFont="1" applyBorder="1" applyAlignment="1">
      <alignment horizontal="center" vertical="center" wrapText="1"/>
    </xf>
    <xf numFmtId="2" fontId="46" fillId="0" borderId="86" xfId="0" applyNumberFormat="1" applyFont="1" applyBorder="1" applyAlignment="1">
      <alignment horizontal="center" vertical="center" wrapText="1"/>
    </xf>
    <xf numFmtId="0" fontId="46" fillId="0" borderId="75" xfId="0" applyFont="1" applyBorder="1" applyAlignment="1">
      <alignment horizontal="center" vertical="center"/>
    </xf>
    <xf numFmtId="169" fontId="46" fillId="37" borderId="105" xfId="0" applyNumberFormat="1" applyFont="1" applyFill="1" applyBorder="1" applyAlignment="1">
      <alignment horizontal="center" vertical="center"/>
    </xf>
    <xf numFmtId="169" fontId="46" fillId="37" borderId="86" xfId="0" applyNumberFormat="1" applyFont="1" applyFill="1" applyBorder="1" applyAlignment="1">
      <alignment horizontal="center" vertical="center"/>
    </xf>
    <xf numFmtId="2" fontId="37" fillId="0" borderId="298" xfId="34" applyNumberFormat="1" applyBorder="1" applyAlignment="1">
      <alignment horizontal="center" vertical="center" wrapText="1"/>
    </xf>
    <xf numFmtId="2" fontId="63" fillId="0" borderId="166" xfId="35" applyNumberFormat="1" applyFont="1" applyBorder="1" applyAlignment="1">
      <alignment horizontal="center" vertical="center" wrapText="1"/>
    </xf>
    <xf numFmtId="0" fontId="37" fillId="0" borderId="148" xfId="34" applyBorder="1" applyAlignment="1" applyProtection="1">
      <alignment horizontal="center" vertical="center" wrapText="1"/>
      <protection locked="0"/>
    </xf>
    <xf numFmtId="0" fontId="58" fillId="0" borderId="297" xfId="0" applyFont="1" applyBorder="1" applyAlignment="1" applyProtection="1">
      <alignment horizontal="center" vertical="center" wrapText="1"/>
      <protection locked="0"/>
    </xf>
    <xf numFmtId="2" fontId="51" fillId="0" borderId="105" xfId="0" applyNumberFormat="1" applyFont="1" applyBorder="1" applyAlignment="1">
      <alignment horizontal="center" vertical="center"/>
    </xf>
    <xf numFmtId="2" fontId="51" fillId="0" borderId="75" xfId="0" applyNumberFormat="1" applyFont="1" applyBorder="1" applyAlignment="1">
      <alignment horizontal="center" vertical="center"/>
    </xf>
    <xf numFmtId="165" fontId="46" fillId="0" borderId="180" xfId="0" applyNumberFormat="1" applyFont="1" applyBorder="1" applyAlignment="1">
      <alignment horizontal="center" vertical="center"/>
    </xf>
    <xf numFmtId="165" fontId="46" fillId="0" borderId="178" xfId="0" applyNumberFormat="1" applyFont="1" applyBorder="1" applyAlignment="1">
      <alignment horizontal="center" vertical="center"/>
    </xf>
    <xf numFmtId="165" fontId="46" fillId="0" borderId="239" xfId="0" applyNumberFormat="1" applyFont="1" applyBorder="1" applyAlignment="1">
      <alignment horizontal="center" vertical="center"/>
    </xf>
    <xf numFmtId="9" fontId="46" fillId="0" borderId="190" xfId="0" applyNumberFormat="1" applyFont="1" applyBorder="1" applyAlignment="1">
      <alignment horizontal="center" vertical="center"/>
    </xf>
    <xf numFmtId="9" fontId="46" fillId="0" borderId="185" xfId="0" applyNumberFormat="1" applyFont="1" applyBorder="1" applyAlignment="1">
      <alignment horizontal="center" vertical="center"/>
    </xf>
    <xf numFmtId="9" fontId="46" fillId="0" borderId="194" xfId="0" applyNumberFormat="1" applyFont="1" applyBorder="1" applyAlignment="1">
      <alignment horizontal="center" vertical="center"/>
    </xf>
    <xf numFmtId="0" fontId="46" fillId="0" borderId="75" xfId="0" applyFont="1" applyBorder="1" applyAlignment="1">
      <alignment horizontal="center" vertical="center" wrapText="1"/>
    </xf>
    <xf numFmtId="0" fontId="51" fillId="0" borderId="75" xfId="0" applyFont="1" applyBorder="1" applyAlignment="1">
      <alignment horizontal="center" vertical="center" wrapText="1"/>
    </xf>
    <xf numFmtId="2" fontId="51" fillId="0" borderId="76" xfId="0" applyNumberFormat="1" applyFont="1" applyBorder="1" applyAlignment="1">
      <alignment horizontal="center" vertical="center" wrapText="1"/>
    </xf>
    <xf numFmtId="2" fontId="51" fillId="0" borderId="86" xfId="0" applyNumberFormat="1" applyFont="1" applyBorder="1" applyAlignment="1">
      <alignment horizontal="center" vertical="center" wrapText="1"/>
    </xf>
    <xf numFmtId="1" fontId="46" fillId="37" borderId="105" xfId="0" applyNumberFormat="1" applyFont="1" applyFill="1" applyBorder="1" applyAlignment="1">
      <alignment horizontal="center" vertical="center"/>
    </xf>
    <xf numFmtId="1" fontId="46" fillId="37" borderId="86" xfId="0" applyNumberFormat="1" applyFont="1" applyFill="1" applyBorder="1" applyAlignment="1">
      <alignment horizontal="center" vertical="center"/>
    </xf>
    <xf numFmtId="9" fontId="46" fillId="6" borderId="190" xfId="0" applyNumberFormat="1" applyFont="1" applyFill="1" applyBorder="1" applyAlignment="1" applyProtection="1">
      <alignment horizontal="center" vertical="center"/>
      <protection locked="0"/>
    </xf>
    <xf numFmtId="9" fontId="46" fillId="6" borderId="185" xfId="0" applyNumberFormat="1" applyFont="1" applyFill="1" applyBorder="1" applyAlignment="1" applyProtection="1">
      <alignment horizontal="center" vertical="center"/>
      <protection locked="0"/>
    </xf>
    <xf numFmtId="9" fontId="46" fillId="6" borderId="194" xfId="0" applyNumberFormat="1" applyFont="1" applyFill="1" applyBorder="1" applyAlignment="1" applyProtection="1">
      <alignment horizontal="center" vertical="center"/>
      <protection locked="0"/>
    </xf>
    <xf numFmtId="9" fontId="46" fillId="36" borderId="105" xfId="0" applyNumberFormat="1" applyFont="1" applyFill="1" applyBorder="1" applyAlignment="1">
      <alignment horizontal="center" vertical="center"/>
    </xf>
    <xf numFmtId="165" fontId="46" fillId="36" borderId="154" xfId="0" applyNumberFormat="1" applyFont="1" applyFill="1" applyBorder="1" applyAlignment="1">
      <alignment horizontal="center" vertical="center"/>
    </xf>
    <xf numFmtId="1" fontId="46" fillId="37" borderId="109" xfId="0" applyNumberFormat="1" applyFont="1" applyFill="1" applyBorder="1" applyAlignment="1">
      <alignment horizontal="center" vertical="center"/>
    </xf>
    <xf numFmtId="2" fontId="46" fillId="36" borderId="105" xfId="0" applyNumberFormat="1" applyFont="1" applyFill="1" applyBorder="1" applyAlignment="1">
      <alignment horizontal="center" vertical="center"/>
    </xf>
    <xf numFmtId="165" fontId="46" fillId="0" borderId="183" xfId="0" applyNumberFormat="1" applyFont="1" applyBorder="1" applyAlignment="1">
      <alignment horizontal="center" vertical="center"/>
    </xf>
    <xf numFmtId="165" fontId="46" fillId="0" borderId="184" xfId="0" applyNumberFormat="1" applyFont="1" applyBorder="1" applyAlignment="1">
      <alignment horizontal="center" vertical="center"/>
    </xf>
    <xf numFmtId="165" fontId="46" fillId="0" borderId="173" xfId="0" applyNumberFormat="1" applyFont="1" applyBorder="1" applyAlignment="1">
      <alignment horizontal="center" vertical="center"/>
    </xf>
    <xf numFmtId="169" fontId="46" fillId="37" borderId="109" xfId="0" applyNumberFormat="1" applyFont="1" applyFill="1" applyBorder="1" applyAlignment="1">
      <alignment horizontal="center" vertical="center"/>
    </xf>
    <xf numFmtId="1" fontId="46" fillId="36" borderId="105" xfId="0" applyNumberFormat="1" applyFont="1" applyFill="1" applyBorder="1" applyAlignment="1">
      <alignment horizontal="center" vertical="center"/>
    </xf>
    <xf numFmtId="0" fontId="51" fillId="36" borderId="154" xfId="0" applyFont="1" applyFill="1" applyBorder="1" applyAlignment="1">
      <alignment horizontal="center" vertical="center" wrapText="1"/>
    </xf>
    <xf numFmtId="0" fontId="46" fillId="37" borderId="105" xfId="0" applyFont="1" applyFill="1" applyBorder="1" applyAlignment="1">
      <alignment horizontal="center" vertical="center"/>
    </xf>
    <xf numFmtId="0" fontId="46" fillId="37" borderId="109" xfId="0" applyFont="1" applyFill="1" applyBorder="1" applyAlignment="1">
      <alignment horizontal="center" vertical="center"/>
    </xf>
    <xf numFmtId="0" fontId="46" fillId="36" borderId="105" xfId="0" applyFont="1" applyFill="1" applyBorder="1" applyAlignment="1">
      <alignment horizontal="center" vertical="center"/>
    </xf>
    <xf numFmtId="0" fontId="51" fillId="37" borderId="341" xfId="0" applyFont="1" applyFill="1" applyBorder="1" applyAlignment="1">
      <alignment horizontal="center" vertical="center"/>
    </xf>
    <xf numFmtId="0" fontId="51" fillId="37" borderId="343" xfId="0" applyFont="1" applyFill="1" applyBorder="1" applyAlignment="1">
      <alignment horizontal="center" vertical="center"/>
    </xf>
    <xf numFmtId="0" fontId="46" fillId="37" borderId="105" xfId="0" applyFont="1" applyFill="1" applyBorder="1" applyAlignment="1">
      <alignment horizontal="center" vertical="center" wrapText="1"/>
    </xf>
    <xf numFmtId="0" fontId="46" fillId="36" borderId="105" xfId="0" applyFont="1" applyFill="1" applyBorder="1" applyAlignment="1">
      <alignment horizontal="center" vertical="center" wrapText="1"/>
    </xf>
    <xf numFmtId="0" fontId="46" fillId="37" borderId="86" xfId="0" applyFont="1" applyFill="1" applyBorder="1" applyAlignment="1">
      <alignment horizontal="center" vertical="center"/>
    </xf>
    <xf numFmtId="0" fontId="46" fillId="36" borderId="331" xfId="0" applyFont="1" applyFill="1" applyBorder="1" applyAlignment="1">
      <alignment horizontal="center"/>
    </xf>
    <xf numFmtId="0" fontId="46" fillId="36" borderId="333" xfId="0" applyFont="1" applyFill="1" applyBorder="1" applyAlignment="1">
      <alignment horizontal="center"/>
    </xf>
    <xf numFmtId="0" fontId="51" fillId="37" borderId="342" xfId="0" applyFont="1" applyFill="1" applyBorder="1" applyAlignment="1">
      <alignment horizontal="center" vertical="center"/>
    </xf>
    <xf numFmtId="0" fontId="46" fillId="37" borderId="109" xfId="0" applyFont="1" applyFill="1" applyBorder="1" applyAlignment="1">
      <alignment horizontal="center" vertical="center" wrapText="1"/>
    </xf>
    <xf numFmtId="0" fontId="46" fillId="37" borderId="86" xfId="0" applyFont="1" applyFill="1" applyBorder="1" applyAlignment="1">
      <alignment horizontal="center" vertical="center" wrapText="1"/>
    </xf>
    <xf numFmtId="2" fontId="46" fillId="36" borderId="106" xfId="0" applyNumberFormat="1" applyFont="1" applyFill="1" applyBorder="1" applyAlignment="1">
      <alignment horizontal="center" vertical="center"/>
    </xf>
    <xf numFmtId="170" fontId="46" fillId="0" borderId="75" xfId="0" applyNumberFormat="1" applyFont="1" applyBorder="1" applyAlignment="1">
      <alignment horizontal="center" vertical="center"/>
    </xf>
    <xf numFmtId="170" fontId="46" fillId="4" borderId="76" xfId="0" applyNumberFormat="1" applyFont="1" applyFill="1" applyBorder="1" applyAlignment="1">
      <alignment horizontal="center" vertical="center"/>
    </xf>
    <xf numFmtId="170" fontId="46" fillId="4" borderId="86" xfId="0" applyNumberFormat="1" applyFont="1" applyFill="1" applyBorder="1" applyAlignment="1">
      <alignment horizontal="center" vertical="center"/>
    </xf>
    <xf numFmtId="2" fontId="56" fillId="0" borderId="76" xfId="0" applyNumberFormat="1" applyFont="1" applyBorder="1" applyAlignment="1">
      <alignment horizontal="center" vertical="center" wrapText="1"/>
    </xf>
    <xf numFmtId="2" fontId="56" fillId="0" borderId="86" xfId="0" applyNumberFormat="1" applyFont="1" applyBorder="1" applyAlignment="1">
      <alignment horizontal="center" vertical="center" wrapText="1"/>
    </xf>
    <xf numFmtId="0" fontId="58" fillId="0" borderId="10" xfId="40" applyFont="1" applyBorder="1" applyAlignment="1">
      <alignment horizontal="center" vertical="center" wrapText="1"/>
    </xf>
    <xf numFmtId="0" fontId="58" fillId="0" borderId="41" xfId="40" applyFont="1" applyBorder="1" applyAlignment="1">
      <alignment horizontal="center" vertical="center" wrapText="1"/>
    </xf>
    <xf numFmtId="0" fontId="58" fillId="0" borderId="277" xfId="40" applyFont="1" applyBorder="1" applyAlignment="1">
      <alignment horizontal="center" vertical="center" wrapText="1"/>
    </xf>
    <xf numFmtId="0" fontId="58" fillId="0" borderId="34" xfId="40" applyFont="1" applyBorder="1" applyAlignment="1">
      <alignment horizontal="center" vertical="center" wrapText="1"/>
    </xf>
    <xf numFmtId="0" fontId="58" fillId="0" borderId="294" xfId="40" applyFont="1" applyBorder="1" applyAlignment="1">
      <alignment horizontal="center" vertical="center" wrapText="1"/>
    </xf>
    <xf numFmtId="0" fontId="58" fillId="0" borderId="317" xfId="40" applyFont="1" applyBorder="1" applyAlignment="1">
      <alignment horizontal="center" vertical="center" wrapText="1"/>
    </xf>
    <xf numFmtId="0" fontId="58" fillId="0" borderId="295" xfId="40" applyFont="1" applyBorder="1" applyAlignment="1">
      <alignment horizontal="center" vertical="center" wrapText="1"/>
    </xf>
    <xf numFmtId="0" fontId="59" fillId="0" borderId="10" xfId="40" applyFont="1" applyBorder="1" applyAlignment="1">
      <alignment horizontal="center" vertical="center" wrapText="1"/>
    </xf>
    <xf numFmtId="0" fontId="59" fillId="0" borderId="33" xfId="40" applyFont="1" applyBorder="1" applyAlignment="1">
      <alignment horizontal="center" vertical="center" wrapText="1"/>
    </xf>
    <xf numFmtId="0" fontId="59" fillId="0" borderId="34" xfId="40" applyFont="1" applyBorder="1" applyAlignment="1">
      <alignment horizontal="center" vertical="center" wrapText="1"/>
    </xf>
    <xf numFmtId="0" fontId="58" fillId="0" borderId="33" xfId="40" applyFont="1" applyBorder="1" applyAlignment="1">
      <alignment horizontal="center" vertical="center" wrapText="1"/>
    </xf>
    <xf numFmtId="0" fontId="37" fillId="0" borderId="10" xfId="34" applyFill="1" applyBorder="1" applyAlignment="1" applyProtection="1">
      <alignment horizontal="center" vertical="center" wrapText="1"/>
      <protection locked="0"/>
    </xf>
    <xf numFmtId="0" fontId="63" fillId="0" borderId="13" xfId="35" applyFont="1" applyFill="1" applyBorder="1" applyAlignment="1" applyProtection="1">
      <alignment horizontal="center" vertical="center" wrapText="1"/>
      <protection locked="0"/>
    </xf>
    <xf numFmtId="0" fontId="37" fillId="0" borderId="277" xfId="34" applyBorder="1" applyAlignment="1">
      <alignment horizontal="center" vertical="center" wrapText="1"/>
    </xf>
    <xf numFmtId="0" fontId="58" fillId="0" borderId="13" xfId="0" applyFont="1" applyBorder="1" applyAlignment="1">
      <alignment horizontal="center" vertical="center" wrapText="1"/>
    </xf>
    <xf numFmtId="0" fontId="50" fillId="0" borderId="277" xfId="0" applyFont="1" applyBorder="1" applyAlignment="1">
      <alignment horizontal="center" vertical="center" wrapText="1"/>
    </xf>
    <xf numFmtId="0" fontId="50" fillId="0" borderId="13" xfId="0" applyFont="1" applyBorder="1" applyAlignment="1">
      <alignment horizontal="center" vertical="center" wrapText="1"/>
    </xf>
    <xf numFmtId="0" fontId="58" fillId="0" borderId="41" xfId="40" applyFont="1" applyBorder="1" applyAlignment="1">
      <alignment horizontal="center" vertical="center"/>
    </xf>
    <xf numFmtId="0" fontId="58" fillId="0" borderId="33" xfId="40" applyFont="1" applyBorder="1" applyAlignment="1">
      <alignment horizontal="center" vertical="center"/>
    </xf>
    <xf numFmtId="0" fontId="58" fillId="0" borderId="34" xfId="40" applyFont="1" applyBorder="1" applyAlignment="1">
      <alignment horizontal="center" vertical="center"/>
    </xf>
    <xf numFmtId="14" fontId="50" fillId="0" borderId="10" xfId="0" applyNumberFormat="1" applyFont="1" applyBorder="1" applyAlignment="1">
      <alignment horizontal="center" vertical="center"/>
    </xf>
    <xf numFmtId="14" fontId="50" fillId="0" borderId="277" xfId="0" applyNumberFormat="1" applyFont="1" applyBorder="1" applyAlignment="1">
      <alignment horizontal="center" vertical="center"/>
    </xf>
    <xf numFmtId="14" fontId="50" fillId="0" borderId="13" xfId="0" applyNumberFormat="1" applyFont="1" applyBorder="1" applyAlignment="1">
      <alignment horizontal="center" vertical="center"/>
    </xf>
    <xf numFmtId="1" fontId="58" fillId="0" borderId="41" xfId="40" applyNumberFormat="1" applyFont="1" applyBorder="1" applyAlignment="1">
      <alignment horizontal="center" wrapText="1"/>
    </xf>
    <xf numFmtId="1" fontId="58" fillId="0" borderId="33" xfId="40" applyNumberFormat="1" applyFont="1" applyBorder="1" applyAlignment="1">
      <alignment horizontal="center" wrapText="1"/>
    </xf>
    <xf numFmtId="1" fontId="58" fillId="0" borderId="34" xfId="40" applyNumberFormat="1" applyFont="1" applyBorder="1" applyAlignment="1">
      <alignment horizontal="center" wrapText="1"/>
    </xf>
    <xf numFmtId="165" fontId="50" fillId="0" borderId="10" xfId="40" applyNumberFormat="1" applyFont="1" applyBorder="1" applyAlignment="1">
      <alignment horizontal="center" vertical="center"/>
    </xf>
    <xf numFmtId="165" fontId="50" fillId="0" borderId="33" xfId="40" applyNumberFormat="1" applyFont="1" applyBorder="1" applyAlignment="1">
      <alignment horizontal="center" vertical="center"/>
    </xf>
    <xf numFmtId="165" fontId="50" fillId="0" borderId="34" xfId="40" applyNumberFormat="1" applyFont="1" applyBorder="1" applyAlignment="1">
      <alignment horizontal="center" vertical="center"/>
    </xf>
    <xf numFmtId="9" fontId="58" fillId="0" borderId="41" xfId="40" applyNumberFormat="1" applyFont="1" applyBorder="1" applyAlignment="1">
      <alignment horizontal="center" vertical="center"/>
    </xf>
    <xf numFmtId="9" fontId="58" fillId="0" borderId="33" xfId="40" applyNumberFormat="1" applyFont="1" applyBorder="1" applyAlignment="1">
      <alignment horizontal="center" vertical="center"/>
    </xf>
    <xf numFmtId="9" fontId="58" fillId="0" borderId="34" xfId="40" applyNumberFormat="1" applyFont="1" applyBorder="1" applyAlignment="1">
      <alignment horizontal="center" vertical="center"/>
    </xf>
    <xf numFmtId="0" fontId="50" fillId="0" borderId="41" xfId="0" applyFont="1" applyBorder="1" applyAlignment="1">
      <alignment horizontal="center" vertical="center"/>
    </xf>
    <xf numFmtId="0" fontId="50" fillId="0" borderId="277" xfId="0" applyFont="1" applyBorder="1" applyAlignment="1">
      <alignment horizontal="center" vertical="center"/>
    </xf>
    <xf numFmtId="0" fontId="50" fillId="0" borderId="34" xfId="0" applyFont="1" applyBorder="1" applyAlignment="1">
      <alignment horizontal="center" vertical="center"/>
    </xf>
    <xf numFmtId="0" fontId="50" fillId="0" borderId="41" xfId="0" applyFont="1" applyBorder="1" applyAlignment="1">
      <alignment horizontal="center" vertical="center" wrapText="1"/>
    </xf>
    <xf numFmtId="0" fontId="50" fillId="0" borderId="34" xfId="0" applyFont="1" applyBorder="1" applyAlignment="1">
      <alignment horizontal="center" vertical="center" wrapText="1"/>
    </xf>
    <xf numFmtId="0" fontId="58" fillId="0" borderId="278" xfId="40" applyFont="1" applyBorder="1" applyAlignment="1">
      <alignment horizontal="center" vertical="center" wrapText="1"/>
    </xf>
    <xf numFmtId="0" fontId="58" fillId="0" borderId="30" xfId="40" applyFont="1" applyBorder="1" applyAlignment="1">
      <alignment horizontal="center" vertical="center" wrapText="1"/>
    </xf>
    <xf numFmtId="0" fontId="58" fillId="0" borderId="31" xfId="40" applyFont="1" applyBorder="1" applyAlignment="1">
      <alignment horizontal="center" vertical="center" wrapText="1"/>
    </xf>
    <xf numFmtId="0" fontId="58" fillId="0" borderId="10" xfId="40" applyFont="1" applyBorder="1" applyAlignment="1">
      <alignment horizontal="center" vertical="center"/>
    </xf>
    <xf numFmtId="0" fontId="63" fillId="0" borderId="10" xfId="35" applyFont="1" applyFill="1" applyBorder="1" applyAlignment="1" applyProtection="1">
      <alignment horizontal="center" vertical="center" wrapText="1"/>
      <protection locked="0"/>
    </xf>
    <xf numFmtId="0" fontId="58" fillId="0" borderId="13" xfId="40" applyFont="1" applyBorder="1" applyAlignment="1">
      <alignment horizontal="center" vertical="center" wrapText="1"/>
    </xf>
    <xf numFmtId="0" fontId="58" fillId="0" borderId="0" xfId="40" applyFont="1" applyAlignment="1">
      <alignment horizontal="left" vertical="top" wrapText="1"/>
    </xf>
    <xf numFmtId="165" fontId="50" fillId="0" borderId="41" xfId="40" applyNumberFormat="1" applyFont="1" applyBorder="1" applyAlignment="1">
      <alignment horizontal="center" vertical="center"/>
    </xf>
    <xf numFmtId="0" fontId="58" fillId="0" borderId="13" xfId="0" applyFont="1" applyBorder="1" applyAlignment="1">
      <alignment horizontal="center" vertical="center"/>
    </xf>
    <xf numFmtId="0" fontId="59" fillId="0" borderId="41" xfId="40" applyFont="1" applyBorder="1" applyAlignment="1">
      <alignment horizontal="center" vertical="center" wrapText="1"/>
    </xf>
    <xf numFmtId="0" fontId="50" fillId="0" borderId="13" xfId="0" applyFont="1" applyBorder="1" applyAlignment="1">
      <alignment horizontal="center" vertical="center"/>
    </xf>
    <xf numFmtId="14" fontId="37" fillId="37" borderId="165" xfId="34" applyNumberFormat="1" applyFill="1" applyBorder="1" applyAlignment="1">
      <alignment horizontal="center" vertical="center"/>
    </xf>
    <xf numFmtId="14" fontId="79" fillId="37" borderId="140" xfId="0" applyNumberFormat="1" applyFont="1" applyFill="1" applyBorder="1" applyAlignment="1">
      <alignment horizontal="center" vertical="center"/>
    </xf>
    <xf numFmtId="0" fontId="58" fillId="37" borderId="165" xfId="0" applyFont="1" applyFill="1" applyBorder="1" applyAlignment="1">
      <alignment horizontal="center" vertical="center" wrapText="1"/>
    </xf>
    <xf numFmtId="0" fontId="58" fillId="37" borderId="140" xfId="0" applyFont="1" applyFill="1" applyBorder="1" applyAlignment="1">
      <alignment horizontal="center" vertical="center" wrapText="1"/>
    </xf>
    <xf numFmtId="0" fontId="59" fillId="37" borderId="139" xfId="0" applyFont="1" applyFill="1" applyBorder="1" applyAlignment="1">
      <alignment horizontal="center" vertical="center" wrapText="1"/>
    </xf>
    <xf numFmtId="0" fontId="59" fillId="37" borderId="150" xfId="0" applyFont="1" applyFill="1" applyBorder="1" applyAlignment="1">
      <alignment horizontal="center" vertical="center" wrapText="1"/>
    </xf>
    <xf numFmtId="2" fontId="58" fillId="37" borderId="139" xfId="0" applyNumberFormat="1" applyFont="1" applyFill="1" applyBorder="1" applyAlignment="1">
      <alignment horizontal="center" vertical="center"/>
    </xf>
    <xf numFmtId="2" fontId="58" fillId="37" borderId="150" xfId="0" applyNumberFormat="1" applyFont="1" applyFill="1" applyBorder="1" applyAlignment="1">
      <alignment horizontal="center" vertical="center"/>
    </xf>
    <xf numFmtId="0" fontId="58" fillId="37" borderId="165" xfId="0" applyFont="1" applyFill="1" applyBorder="1" applyAlignment="1">
      <alignment horizontal="center" vertical="center"/>
    </xf>
    <xf numFmtId="14" fontId="58" fillId="37" borderId="165" xfId="0" applyNumberFormat="1" applyFont="1" applyFill="1" applyBorder="1" applyAlignment="1">
      <alignment horizontal="center" vertical="center"/>
    </xf>
    <xf numFmtId="14" fontId="58" fillId="37" borderId="140" xfId="0" applyNumberFormat="1" applyFont="1" applyFill="1" applyBorder="1" applyAlignment="1">
      <alignment horizontal="center" vertical="center"/>
    </xf>
    <xf numFmtId="0" fontId="59" fillId="0" borderId="146" xfId="0" applyFont="1" applyBorder="1" applyAlignment="1">
      <alignment horizontal="center" vertical="center" wrapText="1"/>
    </xf>
    <xf numFmtId="0" fontId="51" fillId="0" borderId="428" xfId="0" applyFont="1" applyBorder="1" applyAlignment="1">
      <alignment horizontal="center" vertical="center" wrapText="1"/>
    </xf>
    <xf numFmtId="0" fontId="51" fillId="0" borderId="429" xfId="0" applyFont="1" applyBorder="1" applyAlignment="1">
      <alignment horizontal="center" vertical="center" wrapText="1"/>
    </xf>
    <xf numFmtId="0" fontId="51" fillId="0" borderId="430" xfId="0" applyFont="1" applyBorder="1" applyAlignment="1">
      <alignment horizontal="center" vertical="center" wrapText="1"/>
    </xf>
    <xf numFmtId="0" fontId="58" fillId="0" borderId="148" xfId="0" applyFont="1" applyBorder="1" applyAlignment="1">
      <alignment horizontal="center" vertical="center"/>
    </xf>
    <xf numFmtId="0" fontId="58" fillId="0" borderId="140" xfId="0" applyFont="1" applyBorder="1" applyAlignment="1">
      <alignment horizontal="center" vertical="center"/>
    </xf>
    <xf numFmtId="0" fontId="58" fillId="0" borderId="148" xfId="0" applyFont="1" applyBorder="1" applyAlignment="1">
      <alignment horizontal="center" vertical="center" wrapText="1"/>
    </xf>
    <xf numFmtId="0" fontId="58" fillId="0" borderId="140" xfId="0" applyFont="1" applyBorder="1" applyAlignment="1">
      <alignment horizontal="center" vertical="center" wrapText="1"/>
    </xf>
    <xf numFmtId="0" fontId="50" fillId="0" borderId="146" xfId="0" applyFont="1" applyBorder="1" applyAlignment="1">
      <alignment horizontal="center" vertical="center" wrapText="1"/>
    </xf>
    <xf numFmtId="0" fontId="50" fillId="0" borderId="150" xfId="0" applyFont="1" applyBorder="1" applyAlignment="1">
      <alignment horizontal="center" vertical="center" wrapText="1"/>
    </xf>
    <xf numFmtId="165" fontId="70" fillId="0" borderId="146" xfId="0" applyNumberFormat="1" applyFont="1" applyBorder="1" applyAlignment="1">
      <alignment horizontal="center"/>
    </xf>
    <xf numFmtId="165" fontId="70" fillId="0" borderId="150" xfId="0" applyNumberFormat="1" applyFont="1" applyBorder="1" applyAlignment="1">
      <alignment horizontal="center"/>
    </xf>
    <xf numFmtId="3" fontId="46" fillId="0" borderId="195" xfId="0" applyNumberFormat="1" applyFont="1" applyBorder="1" applyAlignment="1">
      <alignment horizontal="center" vertical="center" wrapText="1"/>
    </xf>
    <xf numFmtId="3" fontId="46" fillId="0" borderId="185" xfId="0" applyNumberFormat="1" applyFont="1" applyBorder="1" applyAlignment="1">
      <alignment horizontal="center" vertical="center" wrapText="1"/>
    </xf>
    <xf numFmtId="3" fontId="46" fillId="0" borderId="186" xfId="0" applyNumberFormat="1" applyFont="1" applyBorder="1" applyAlignment="1">
      <alignment horizontal="center" vertical="center" wrapText="1"/>
    </xf>
    <xf numFmtId="2" fontId="46" fillId="0" borderId="67" xfId="0" applyNumberFormat="1" applyFont="1" applyBorder="1" applyAlignment="1">
      <alignment horizontal="center" vertical="center" wrapText="1"/>
    </xf>
    <xf numFmtId="2" fontId="46" fillId="0" borderId="71" xfId="0" applyNumberFormat="1" applyFont="1" applyBorder="1" applyAlignment="1">
      <alignment horizontal="center" vertical="center" wrapText="1"/>
    </xf>
    <xf numFmtId="2" fontId="59" fillId="0" borderId="146" xfId="0" applyNumberFormat="1" applyFont="1" applyBorder="1" applyAlignment="1">
      <alignment horizontal="center" vertical="center"/>
    </xf>
    <xf numFmtId="2" fontId="59" fillId="0" borderId="150" xfId="0" applyNumberFormat="1" applyFont="1" applyBorder="1" applyAlignment="1">
      <alignment horizontal="center" vertical="center"/>
    </xf>
    <xf numFmtId="0" fontId="58" fillId="0" borderId="0" xfId="0" applyFont="1" applyAlignment="1">
      <alignment horizontal="left"/>
    </xf>
    <xf numFmtId="0" fontId="58" fillId="0" borderId="0" xfId="0" applyFont="1" applyAlignment="1">
      <alignment horizontal="left" vertical="top" wrapText="1"/>
    </xf>
    <xf numFmtId="0" fontId="58" fillId="0" borderId="0" xfId="0" applyFont="1" applyAlignment="1">
      <alignment vertical="top" wrapText="1"/>
    </xf>
    <xf numFmtId="0" fontId="37" fillId="0" borderId="61" xfId="34" applyBorder="1" applyAlignment="1">
      <alignment horizontal="center" vertical="center" wrapText="1"/>
    </xf>
    <xf numFmtId="14" fontId="58" fillId="0" borderId="148" xfId="0" applyNumberFormat="1" applyFont="1" applyBorder="1" applyAlignment="1">
      <alignment horizontal="center" vertical="center"/>
    </xf>
    <xf numFmtId="14" fontId="58" fillId="0" borderId="140" xfId="0" applyNumberFormat="1" applyFont="1" applyBorder="1" applyAlignment="1">
      <alignment horizontal="center" vertical="center"/>
    </xf>
    <xf numFmtId="2" fontId="58" fillId="0" borderId="146" xfId="0" applyNumberFormat="1" applyFont="1" applyBorder="1" applyAlignment="1">
      <alignment horizontal="center" vertical="center"/>
    </xf>
    <xf numFmtId="2" fontId="58" fillId="0" borderId="150" xfId="0" applyNumberFormat="1" applyFont="1" applyBorder="1" applyAlignment="1">
      <alignment horizontal="center" vertical="center"/>
    </xf>
    <xf numFmtId="0" fontId="58" fillId="0" borderId="362" xfId="0" applyFont="1" applyBorder="1" applyAlignment="1">
      <alignment horizontal="center" vertical="center" wrapText="1"/>
    </xf>
    <xf numFmtId="0" fontId="58" fillId="0" borderId="293" xfId="0" applyFont="1" applyBorder="1" applyAlignment="1">
      <alignment horizontal="center" vertical="center" wrapText="1"/>
    </xf>
    <xf numFmtId="14" fontId="37" fillId="0" borderId="148" xfId="34" applyNumberFormat="1" applyBorder="1" applyAlignment="1">
      <alignment horizontal="center" vertical="center"/>
    </xf>
    <xf numFmtId="14" fontId="79" fillId="0" borderId="140" xfId="0" applyNumberFormat="1" applyFont="1" applyBorder="1" applyAlignment="1">
      <alignment horizontal="center" vertical="center"/>
    </xf>
    <xf numFmtId="0" fontId="58" fillId="37" borderId="291" xfId="0" applyFont="1" applyFill="1" applyBorder="1" applyAlignment="1">
      <alignment horizontal="center" vertical="center" wrapText="1"/>
    </xf>
    <xf numFmtId="0" fontId="58" fillId="37" borderId="293" xfId="0" applyFont="1" applyFill="1" applyBorder="1" applyAlignment="1">
      <alignment horizontal="center" vertical="center" wrapText="1"/>
    </xf>
    <xf numFmtId="2" fontId="59" fillId="37" borderId="139" xfId="0" applyNumberFormat="1" applyFont="1" applyFill="1" applyBorder="1" applyAlignment="1">
      <alignment horizontal="center" vertical="center"/>
    </xf>
    <xf numFmtId="2" fontId="59" fillId="37" borderId="150" xfId="0" applyNumberFormat="1" applyFont="1" applyFill="1" applyBorder="1" applyAlignment="1">
      <alignment horizontal="center" vertical="center"/>
    </xf>
    <xf numFmtId="0" fontId="83" fillId="36" borderId="165" xfId="0" applyFont="1" applyFill="1" applyBorder="1" applyAlignment="1">
      <alignment horizontal="center" vertical="center" wrapText="1"/>
    </xf>
    <xf numFmtId="0" fontId="83" fillId="36" borderId="140" xfId="0" applyFont="1" applyFill="1" applyBorder="1" applyAlignment="1">
      <alignment horizontal="center" vertical="center" wrapText="1"/>
    </xf>
    <xf numFmtId="0" fontId="46" fillId="36" borderId="165" xfId="0" applyFont="1" applyFill="1" applyBorder="1" applyAlignment="1">
      <alignment horizontal="center" vertical="center" wrapText="1"/>
    </xf>
    <xf numFmtId="0" fontId="46" fillId="36" borderId="140" xfId="0" applyFont="1" applyFill="1" applyBorder="1" applyAlignment="1">
      <alignment horizontal="center" vertical="center" wrapText="1"/>
    </xf>
    <xf numFmtId="2" fontId="83" fillId="36" borderId="4" xfId="0" applyNumberFormat="1" applyFont="1" applyFill="1" applyBorder="1" applyAlignment="1">
      <alignment horizontal="center" vertical="center"/>
    </xf>
    <xf numFmtId="2" fontId="83" fillId="36" borderId="7" xfId="0" applyNumberFormat="1" applyFont="1" applyFill="1" applyBorder="1" applyAlignment="1">
      <alignment horizontal="center" vertical="center"/>
    </xf>
    <xf numFmtId="165" fontId="46" fillId="0" borderId="195" xfId="0" applyNumberFormat="1" applyFont="1" applyBorder="1" applyAlignment="1">
      <alignment horizontal="center"/>
    </xf>
    <xf numFmtId="165" fontId="46" fillId="0" borderId="185" xfId="0" applyNumberFormat="1" applyFont="1" applyBorder="1" applyAlignment="1">
      <alignment horizontal="center"/>
    </xf>
    <xf numFmtId="165" fontId="46" fillId="0" borderId="186" xfId="0" applyNumberFormat="1" applyFont="1" applyBorder="1" applyAlignment="1">
      <alignment horizontal="center"/>
    </xf>
    <xf numFmtId="9" fontId="46" fillId="0" borderId="354" xfId="0" applyNumberFormat="1" applyFont="1" applyBorder="1" applyAlignment="1">
      <alignment horizontal="center"/>
    </xf>
    <xf numFmtId="9" fontId="46" fillId="0" borderId="181" xfId="0" applyNumberFormat="1" applyFont="1" applyBorder="1" applyAlignment="1">
      <alignment horizontal="center"/>
    </xf>
    <xf numFmtId="9" fontId="46" fillId="0" borderId="182" xfId="0" applyNumberFormat="1" applyFont="1" applyBorder="1" applyAlignment="1">
      <alignment horizontal="center"/>
    </xf>
    <xf numFmtId="9" fontId="46" fillId="39" borderId="354" xfId="0" applyNumberFormat="1" applyFont="1" applyFill="1" applyBorder="1" applyAlignment="1">
      <alignment horizontal="center"/>
    </xf>
    <xf numFmtId="9" fontId="46" fillId="39" borderId="181" xfId="0" applyNumberFormat="1" applyFont="1" applyFill="1" applyBorder="1" applyAlignment="1">
      <alignment horizontal="center"/>
    </xf>
    <xf numFmtId="9" fontId="46" fillId="39" borderId="182" xfId="0" applyNumberFormat="1" applyFont="1" applyFill="1" applyBorder="1" applyAlignment="1">
      <alignment horizontal="center"/>
    </xf>
    <xf numFmtId="0" fontId="51" fillId="0" borderId="193" xfId="0" applyFont="1" applyBorder="1" applyAlignment="1">
      <alignment horizontal="center" vertical="center" wrapText="1"/>
    </xf>
    <xf numFmtId="0" fontId="59" fillId="0" borderId="240" xfId="0" applyFont="1" applyBorder="1" applyAlignment="1">
      <alignment horizontal="center" vertical="center" wrapText="1"/>
    </xf>
    <xf numFmtId="0" fontId="59" fillId="0" borderId="156" xfId="0" applyFont="1" applyBorder="1" applyAlignment="1">
      <alignment horizontal="center" vertical="center" wrapText="1"/>
    </xf>
    <xf numFmtId="0" fontId="59" fillId="0" borderId="150" xfId="0" applyFont="1" applyBorder="1" applyAlignment="1">
      <alignment horizontal="center" vertical="center" wrapText="1"/>
    </xf>
    <xf numFmtId="2" fontId="70" fillId="0" borderId="146" xfId="0" applyNumberFormat="1" applyFont="1" applyBorder="1" applyAlignment="1">
      <alignment horizontal="center" vertical="center" wrapText="1"/>
    </xf>
    <xf numFmtId="2" fontId="70" fillId="0" borderId="150" xfId="0" applyNumberFormat="1" applyFont="1" applyBorder="1" applyAlignment="1">
      <alignment horizontal="center" vertical="center" wrapText="1"/>
    </xf>
    <xf numFmtId="0" fontId="50" fillId="0" borderId="146" xfId="0" applyFont="1" applyBorder="1" applyAlignment="1">
      <alignment horizontal="center" vertical="center"/>
    </xf>
    <xf numFmtId="0" fontId="50" fillId="0" borderId="150" xfId="0" applyFont="1" applyBorder="1" applyAlignment="1">
      <alignment horizontal="center" vertical="center"/>
    </xf>
    <xf numFmtId="0" fontId="51" fillId="36" borderId="165" xfId="0" applyFont="1" applyFill="1" applyBorder="1" applyAlignment="1">
      <alignment horizontal="center" vertical="center" wrapText="1"/>
    </xf>
    <xf numFmtId="0" fontId="51" fillId="36" borderId="140" xfId="0" applyFont="1" applyFill="1" applyBorder="1" applyAlignment="1">
      <alignment horizontal="center" vertical="center" wrapText="1"/>
    </xf>
    <xf numFmtId="9" fontId="83" fillId="6" borderId="61" xfId="0" applyNumberFormat="1" applyFont="1" applyFill="1" applyBorder="1" applyAlignment="1" applyProtection="1">
      <alignment horizontal="center" vertical="center"/>
      <protection locked="0"/>
    </xf>
    <xf numFmtId="9" fontId="83" fillId="6" borderId="109" xfId="0" applyNumberFormat="1" applyFont="1" applyFill="1" applyBorder="1" applyAlignment="1" applyProtection="1">
      <alignment horizontal="center" vertical="center"/>
      <protection locked="0"/>
    </xf>
    <xf numFmtId="9" fontId="58" fillId="37" borderId="140" xfId="0" applyNumberFormat="1" applyFont="1" applyFill="1" applyBorder="1" applyAlignment="1" applyProtection="1">
      <alignment horizontal="center" vertical="center"/>
      <protection locked="0"/>
    </xf>
    <xf numFmtId="165" fontId="83" fillId="0" borderId="61" xfId="0" applyNumberFormat="1" applyFont="1" applyBorder="1" applyAlignment="1">
      <alignment horizontal="center" vertical="center"/>
    </xf>
    <xf numFmtId="165" fontId="83" fillId="0" borderId="109" xfId="0" applyNumberFormat="1" applyFont="1" applyBorder="1" applyAlignment="1">
      <alignment horizontal="center" vertical="center"/>
    </xf>
    <xf numFmtId="1" fontId="58" fillId="37" borderId="140" xfId="0" applyNumberFormat="1" applyFont="1" applyFill="1" applyBorder="1" applyAlignment="1">
      <alignment horizontal="center" vertical="center" wrapText="1"/>
    </xf>
    <xf numFmtId="9" fontId="83" fillId="0" borderId="61" xfId="0" applyNumberFormat="1" applyFont="1" applyBorder="1" applyAlignment="1">
      <alignment horizontal="center" vertical="center"/>
    </xf>
    <xf numFmtId="9" fontId="83" fillId="0" borderId="109" xfId="0" applyNumberFormat="1" applyFont="1" applyBorder="1" applyAlignment="1">
      <alignment horizontal="center" vertical="center"/>
    </xf>
    <xf numFmtId="0" fontId="83" fillId="0" borderId="61" xfId="0" applyFont="1" applyBorder="1" applyAlignment="1">
      <alignment horizontal="center" vertical="center"/>
    </xf>
    <xf numFmtId="0" fontId="83" fillId="0" borderId="109" xfId="0" applyFont="1" applyBorder="1" applyAlignment="1">
      <alignment horizontal="center" vertical="center"/>
    </xf>
    <xf numFmtId="0" fontId="79" fillId="37" borderId="148" xfId="0" applyFont="1" applyFill="1" applyBorder="1" applyAlignment="1">
      <alignment horizontal="center" vertical="center" wrapText="1"/>
    </xf>
    <xf numFmtId="0" fontId="79" fillId="37" borderId="140" xfId="0" applyFont="1" applyFill="1" applyBorder="1" applyAlignment="1">
      <alignment horizontal="center" vertical="center"/>
    </xf>
    <xf numFmtId="165" fontId="50" fillId="37" borderId="140" xfId="0" applyNumberFormat="1" applyFont="1" applyFill="1" applyBorder="1" applyAlignment="1">
      <alignment horizontal="center" vertical="center" wrapText="1"/>
    </xf>
    <xf numFmtId="0" fontId="59" fillId="37" borderId="171" xfId="0" applyFont="1" applyFill="1" applyBorder="1" applyAlignment="1">
      <alignment horizontal="center" vertical="center"/>
    </xf>
    <xf numFmtId="0" fontId="50" fillId="0" borderId="105" xfId="0" applyFont="1" applyBorder="1" applyAlignment="1">
      <alignment horizontal="center" vertical="center" wrapText="1"/>
    </xf>
    <xf numFmtId="0" fontId="50" fillId="0" borderId="94" xfId="0" applyFont="1" applyBorder="1" applyAlignment="1">
      <alignment horizontal="center" vertical="center" wrapText="1"/>
    </xf>
    <xf numFmtId="2" fontId="51" fillId="0" borderId="106" xfId="0" applyNumberFormat="1" applyFont="1" applyBorder="1" applyAlignment="1">
      <alignment horizontal="center" vertical="center"/>
    </xf>
    <xf numFmtId="2" fontId="51" fillId="0" borderId="133" xfId="0" applyNumberFormat="1" applyFont="1" applyBorder="1" applyAlignment="1">
      <alignment horizontal="center" vertical="center"/>
    </xf>
    <xf numFmtId="0" fontId="51" fillId="0" borderId="275" xfId="0" applyFont="1" applyBorder="1" applyAlignment="1">
      <alignment horizontal="center" vertical="center"/>
    </xf>
    <xf numFmtId="0" fontId="51" fillId="0" borderId="168" xfId="0" applyFont="1" applyBorder="1" applyAlignment="1">
      <alignment horizontal="center" vertical="center"/>
    </xf>
    <xf numFmtId="0" fontId="51" fillId="0" borderId="155" xfId="0" applyFont="1" applyBorder="1" applyAlignment="1">
      <alignment horizontal="center" vertical="center"/>
    </xf>
    <xf numFmtId="0" fontId="46" fillId="0" borderId="148" xfId="0" applyFont="1" applyBorder="1" applyAlignment="1">
      <alignment horizontal="center" vertical="center" wrapText="1"/>
    </xf>
    <xf numFmtId="0" fontId="46" fillId="0" borderId="166" xfId="0" applyFont="1" applyBorder="1" applyAlignment="1">
      <alignment horizontal="center" vertical="center" wrapText="1"/>
    </xf>
    <xf numFmtId="0" fontId="46" fillId="0" borderId="140" xfId="0" applyFont="1" applyBorder="1" applyAlignment="1">
      <alignment horizontal="center" vertical="center" wrapText="1"/>
    </xf>
    <xf numFmtId="0" fontId="46" fillId="37" borderId="68" xfId="0" applyFont="1" applyFill="1" applyBorder="1" applyAlignment="1">
      <alignment horizontal="center" vertical="center" wrapText="1"/>
    </xf>
    <xf numFmtId="0" fontId="46" fillId="37" borderId="69" xfId="0" applyFont="1" applyFill="1" applyBorder="1" applyAlignment="1">
      <alignment horizontal="center" vertical="center" wrapText="1"/>
    </xf>
    <xf numFmtId="0" fontId="46" fillId="37" borderId="67" xfId="0" applyFont="1" applyFill="1" applyBorder="1" applyAlignment="1">
      <alignment horizontal="center" vertical="center"/>
    </xf>
    <xf numFmtId="0" fontId="46" fillId="37" borderId="71" xfId="0" applyFont="1" applyFill="1" applyBorder="1" applyAlignment="1">
      <alignment horizontal="center" vertical="center"/>
    </xf>
    <xf numFmtId="0" fontId="50" fillId="37" borderId="67" xfId="0" applyFont="1" applyFill="1" applyBorder="1" applyAlignment="1">
      <alignment horizontal="center" vertical="center" wrapText="1"/>
    </xf>
    <xf numFmtId="0" fontId="50" fillId="37" borderId="71" xfId="0" applyFont="1" applyFill="1" applyBorder="1" applyAlignment="1">
      <alignment horizontal="center" vertical="center" wrapText="1"/>
    </xf>
    <xf numFmtId="2" fontId="51" fillId="37" borderId="67" xfId="0" applyNumberFormat="1" applyFont="1" applyFill="1" applyBorder="1" applyAlignment="1">
      <alignment horizontal="center" vertical="center"/>
    </xf>
    <xf numFmtId="2" fontId="51" fillId="37" borderId="71" xfId="0" applyNumberFormat="1" applyFont="1" applyFill="1" applyBorder="1" applyAlignment="1">
      <alignment horizontal="center" vertical="center"/>
    </xf>
    <xf numFmtId="0" fontId="51" fillId="37" borderId="67" xfId="0" applyFont="1" applyFill="1" applyBorder="1" applyAlignment="1">
      <alignment horizontal="center" vertical="center" wrapText="1"/>
    </xf>
    <xf numFmtId="0" fontId="51" fillId="37" borderId="71" xfId="0" applyFont="1" applyFill="1" applyBorder="1" applyAlignment="1">
      <alignment horizontal="center" vertical="center" wrapText="1"/>
    </xf>
    <xf numFmtId="2" fontId="46" fillId="37" borderId="67" xfId="0" applyNumberFormat="1" applyFont="1" applyFill="1" applyBorder="1" applyAlignment="1">
      <alignment horizontal="center" vertical="center"/>
    </xf>
    <xf numFmtId="2" fontId="46" fillId="37" borderId="71" xfId="0" applyNumberFormat="1" applyFont="1" applyFill="1" applyBorder="1" applyAlignment="1">
      <alignment horizontal="center" vertical="center"/>
    </xf>
    <xf numFmtId="0" fontId="46" fillId="0" borderId="148" xfId="0" applyFont="1" applyBorder="1" applyAlignment="1">
      <alignment horizontal="center" vertical="center"/>
    </xf>
    <xf numFmtId="0" fontId="46" fillId="0" borderId="166" xfId="0" applyFont="1" applyBorder="1" applyAlignment="1">
      <alignment horizontal="center" vertical="center"/>
    </xf>
    <xf numFmtId="0" fontId="46" fillId="0" borderId="140" xfId="0" applyFont="1" applyBorder="1" applyAlignment="1">
      <alignment horizontal="center" vertical="center"/>
    </xf>
    <xf numFmtId="0" fontId="46" fillId="0" borderId="240" xfId="0" applyFont="1" applyBorder="1" applyAlignment="1">
      <alignment horizontal="center" vertical="center"/>
    </xf>
    <xf numFmtId="0" fontId="46" fillId="0" borderId="241" xfId="0" applyFont="1" applyBorder="1" applyAlignment="1">
      <alignment horizontal="center" vertical="center"/>
    </xf>
    <xf numFmtId="0" fontId="46" fillId="0" borderId="156" xfId="0" applyFont="1" applyBorder="1" applyAlignment="1">
      <alignment horizontal="center" vertical="center"/>
    </xf>
    <xf numFmtId="0" fontId="46" fillId="37" borderId="61" xfId="0" applyFont="1" applyFill="1" applyBorder="1" applyAlignment="1">
      <alignment horizontal="center" vertical="center" wrapText="1"/>
    </xf>
    <xf numFmtId="0" fontId="46" fillId="37" borderId="94" xfId="0" applyFont="1" applyFill="1" applyBorder="1" applyAlignment="1">
      <alignment horizontal="center" vertical="center" wrapText="1"/>
    </xf>
    <xf numFmtId="0" fontId="37" fillId="37" borderId="67" xfId="34" applyFill="1" applyBorder="1" applyAlignment="1" applyProtection="1">
      <alignment horizontal="center" vertical="center" wrapText="1"/>
    </xf>
    <xf numFmtId="0" fontId="53" fillId="37" borderId="71" xfId="34" applyFont="1" applyFill="1" applyBorder="1" applyAlignment="1" applyProtection="1">
      <alignment horizontal="center" vertical="center" wrapText="1"/>
    </xf>
    <xf numFmtId="9" fontId="46" fillId="36" borderId="109" xfId="0" applyNumberFormat="1" applyFont="1" applyFill="1" applyBorder="1" applyAlignment="1">
      <alignment horizontal="center" vertical="center"/>
    </xf>
    <xf numFmtId="0" fontId="46" fillId="37" borderId="67" xfId="0" applyFont="1" applyFill="1" applyBorder="1" applyAlignment="1">
      <alignment horizontal="center" vertical="center" wrapText="1"/>
    </xf>
    <xf numFmtId="0" fontId="46" fillId="37" borderId="71" xfId="0" applyFont="1" applyFill="1" applyBorder="1" applyAlignment="1">
      <alignment horizontal="center" vertical="center" wrapText="1"/>
    </xf>
    <xf numFmtId="0" fontId="3" fillId="37" borderId="67" xfId="0" applyFont="1" applyFill="1" applyBorder="1" applyAlignment="1">
      <alignment horizontal="center" vertical="center" wrapText="1"/>
    </xf>
    <xf numFmtId="1" fontId="46" fillId="37" borderId="61" xfId="0" applyNumberFormat="1" applyFont="1" applyFill="1" applyBorder="1" applyAlignment="1">
      <alignment horizontal="center" vertical="center"/>
    </xf>
    <xf numFmtId="1" fontId="46" fillId="37" borderId="94" xfId="0" applyNumberFormat="1" applyFont="1" applyFill="1" applyBorder="1" applyAlignment="1">
      <alignment horizontal="center" vertical="center"/>
    </xf>
    <xf numFmtId="0" fontId="51" fillId="0" borderId="240" xfId="0" applyFont="1" applyBorder="1" applyAlignment="1">
      <alignment horizontal="center" vertical="center"/>
    </xf>
    <xf numFmtId="0" fontId="51" fillId="0" borderId="276" xfId="0" applyFont="1" applyBorder="1" applyAlignment="1">
      <alignment horizontal="center" vertical="center"/>
    </xf>
    <xf numFmtId="0" fontId="46" fillId="0" borderId="259" xfId="0" applyFont="1" applyBorder="1" applyAlignment="1">
      <alignment horizontal="center" vertical="center"/>
    </xf>
    <xf numFmtId="0" fontId="46" fillId="0" borderId="243" xfId="0" applyFont="1" applyBorder="1" applyAlignment="1">
      <alignment horizontal="center" vertical="center"/>
    </xf>
    <xf numFmtId="0" fontId="46" fillId="0" borderId="142" xfId="0" applyFont="1" applyBorder="1" applyAlignment="1">
      <alignment horizontal="center" vertical="center"/>
    </xf>
    <xf numFmtId="0" fontId="46" fillId="37" borderId="78" xfId="0" applyFont="1" applyFill="1" applyBorder="1" applyAlignment="1">
      <alignment horizontal="center" vertical="center" wrapText="1"/>
    </xf>
    <xf numFmtId="0" fontId="46" fillId="37" borderId="210" xfId="0" applyFont="1" applyFill="1" applyBorder="1" applyAlignment="1">
      <alignment horizontal="center" vertical="center" wrapText="1"/>
    </xf>
    <xf numFmtId="0" fontId="46" fillId="37" borderId="229" xfId="0" applyFont="1" applyFill="1" applyBorder="1" applyAlignment="1">
      <alignment horizontal="center" vertical="center" wrapText="1"/>
    </xf>
    <xf numFmtId="0" fontId="51" fillId="0" borderId="241" xfId="0" applyFont="1" applyBorder="1" applyAlignment="1">
      <alignment horizontal="center" vertical="center"/>
    </xf>
    <xf numFmtId="0" fontId="51" fillId="0" borderId="156" xfId="0" applyFont="1" applyBorder="1" applyAlignment="1">
      <alignment horizontal="center" vertical="center"/>
    </xf>
    <xf numFmtId="165" fontId="46" fillId="36" borderId="61" xfId="0" applyNumberFormat="1" applyFont="1" applyFill="1" applyBorder="1" applyAlignment="1">
      <alignment horizontal="center" vertical="center"/>
    </xf>
    <xf numFmtId="165" fontId="46" fillId="36" borderId="86" xfId="0" applyNumberFormat="1" applyFont="1" applyFill="1" applyBorder="1" applyAlignment="1">
      <alignment horizontal="center" vertical="center"/>
    </xf>
    <xf numFmtId="165" fontId="46" fillId="36" borderId="109" xfId="0" applyNumberFormat="1" applyFont="1" applyFill="1" applyBorder="1" applyAlignment="1">
      <alignment horizontal="center" vertical="center"/>
    </xf>
    <xf numFmtId="170" fontId="46" fillId="37" borderId="67" xfId="0" applyNumberFormat="1" applyFont="1" applyFill="1" applyBorder="1" applyAlignment="1">
      <alignment horizontal="center" vertical="center"/>
    </xf>
    <xf numFmtId="170" fontId="46" fillId="37" borderId="71" xfId="0" applyNumberFormat="1" applyFont="1" applyFill="1" applyBorder="1" applyAlignment="1">
      <alignment horizontal="center" vertical="center"/>
    </xf>
    <xf numFmtId="165" fontId="46" fillId="37" borderId="67" xfId="0" applyNumberFormat="1" applyFont="1" applyFill="1" applyBorder="1" applyAlignment="1">
      <alignment horizontal="center" vertical="center"/>
    </xf>
    <xf numFmtId="165" fontId="46" fillId="37" borderId="71" xfId="0" applyNumberFormat="1" applyFont="1" applyFill="1" applyBorder="1" applyAlignment="1">
      <alignment horizontal="center" vertical="center"/>
    </xf>
    <xf numFmtId="0" fontId="46" fillId="0" borderId="244" xfId="0" applyFont="1" applyBorder="1" applyAlignment="1">
      <alignment horizontal="center" vertical="center"/>
    </xf>
    <xf numFmtId="0" fontId="46" fillId="0" borderId="245" xfId="0" applyFont="1" applyBorder="1" applyAlignment="1">
      <alignment horizontal="center" vertical="center"/>
    </xf>
    <xf numFmtId="0" fontId="51" fillId="37" borderId="88" xfId="0" applyFont="1" applyFill="1" applyBorder="1" applyAlignment="1">
      <alignment horizontal="center" vertical="center"/>
    </xf>
    <xf numFmtId="0" fontId="51" fillId="37" borderId="89" xfId="0" applyFont="1" applyFill="1" applyBorder="1" applyAlignment="1">
      <alignment horizontal="center" vertical="center"/>
    </xf>
    <xf numFmtId="0" fontId="46" fillId="36" borderId="199" xfId="0" applyFont="1" applyFill="1" applyBorder="1" applyAlignment="1">
      <alignment horizontal="center" vertical="center"/>
    </xf>
    <xf numFmtId="0" fontId="46" fillId="36" borderId="37" xfId="0" applyFont="1" applyFill="1" applyBorder="1" applyAlignment="1">
      <alignment horizontal="center" vertical="center"/>
    </xf>
    <xf numFmtId="0" fontId="46" fillId="36" borderId="39" xfId="0" applyFont="1" applyFill="1" applyBorder="1" applyAlignment="1">
      <alignment horizontal="center" vertical="center"/>
    </xf>
    <xf numFmtId="0" fontId="46" fillId="37" borderId="111" xfId="0" applyFont="1" applyFill="1" applyBorder="1" applyAlignment="1">
      <alignment horizontal="center" vertical="center"/>
    </xf>
    <xf numFmtId="0" fontId="46" fillId="37" borderId="246" xfId="0" applyFont="1" applyFill="1" applyBorder="1" applyAlignment="1">
      <alignment horizontal="center" vertical="center"/>
    </xf>
    <xf numFmtId="0" fontId="51" fillId="0" borderId="106" xfId="0" applyFont="1" applyBorder="1" applyAlignment="1">
      <alignment horizontal="center" vertical="center"/>
    </xf>
    <xf numFmtId="0" fontId="51" fillId="0" borderId="134" xfId="0" applyFont="1" applyBorder="1" applyAlignment="1">
      <alignment horizontal="center" vertical="center"/>
    </xf>
    <xf numFmtId="0" fontId="51" fillId="0" borderId="154" xfId="0" applyFont="1" applyBorder="1" applyAlignment="1">
      <alignment horizontal="center" vertical="center" wrapText="1"/>
    </xf>
    <xf numFmtId="0" fontId="51" fillId="0" borderId="235" xfId="0" applyFont="1" applyBorder="1" applyAlignment="1">
      <alignment horizontal="center" vertical="center" wrapText="1"/>
    </xf>
    <xf numFmtId="0" fontId="46" fillId="0" borderId="242" xfId="0" applyFont="1" applyBorder="1" applyAlignment="1">
      <alignment horizontal="center" vertical="center"/>
    </xf>
    <xf numFmtId="0" fontId="46" fillId="0" borderId="238" xfId="0" applyFont="1" applyBorder="1" applyAlignment="1">
      <alignment horizontal="center" vertical="center"/>
    </xf>
    <xf numFmtId="165" fontId="46" fillId="0" borderId="44" xfId="0" applyNumberFormat="1" applyFont="1" applyBorder="1" applyAlignment="1">
      <alignment horizontal="center" vertical="center"/>
    </xf>
    <xf numFmtId="0" fontId="46" fillId="0" borderId="252" xfId="0" applyFont="1" applyBorder="1" applyAlignment="1">
      <alignment horizontal="center" vertical="center" wrapText="1"/>
    </xf>
    <xf numFmtId="0" fontId="46" fillId="0" borderId="133" xfId="0" applyFont="1" applyBorder="1" applyAlignment="1">
      <alignment horizontal="center" vertical="center" wrapText="1"/>
    </xf>
    <xf numFmtId="165" fontId="46" fillId="0" borderId="321" xfId="0" applyNumberFormat="1" applyFont="1" applyBorder="1" applyAlignment="1">
      <alignment horizontal="center" vertical="center"/>
    </xf>
    <xf numFmtId="9" fontId="46" fillId="0" borderId="106" xfId="0" applyNumberFormat="1" applyFont="1" applyBorder="1" applyAlignment="1">
      <alignment horizontal="center" vertical="center"/>
    </xf>
    <xf numFmtId="9" fontId="46" fillId="0" borderId="133" xfId="0" applyNumberFormat="1" applyFont="1" applyBorder="1" applyAlignment="1">
      <alignment horizontal="center" vertical="center"/>
    </xf>
    <xf numFmtId="9" fontId="46" fillId="6" borderId="42" xfId="0" applyNumberFormat="1" applyFont="1" applyFill="1" applyBorder="1" applyAlignment="1" applyProtection="1">
      <alignment horizontal="center" vertical="center"/>
      <protection locked="0"/>
    </xf>
    <xf numFmtId="9" fontId="46" fillId="6" borderId="0" xfId="0" applyNumberFormat="1" applyFont="1" applyFill="1" applyAlignment="1" applyProtection="1">
      <alignment horizontal="center" vertical="center"/>
      <protection locked="0"/>
    </xf>
    <xf numFmtId="9" fontId="46" fillId="6" borderId="43" xfId="0" applyNumberFormat="1" applyFont="1" applyFill="1" applyBorder="1" applyAlignment="1" applyProtection="1">
      <alignment horizontal="center" vertical="center"/>
      <protection locked="0"/>
    </xf>
    <xf numFmtId="165" fontId="46" fillId="0" borderId="45" xfId="0" applyNumberFormat="1" applyFont="1" applyBorder="1" applyAlignment="1">
      <alignment horizontal="center" vertical="center"/>
    </xf>
    <xf numFmtId="9" fontId="46" fillId="6" borderId="7" xfId="0" applyNumberFormat="1" applyFont="1" applyFill="1" applyBorder="1" applyAlignment="1" applyProtection="1">
      <alignment horizontal="center" vertical="center"/>
      <protection locked="0"/>
    </xf>
    <xf numFmtId="0" fontId="51" fillId="0" borderId="48" xfId="0" applyFont="1" applyBorder="1" applyAlignment="1">
      <alignment horizontal="center" vertical="center"/>
    </xf>
    <xf numFmtId="0" fontId="51" fillId="0" borderId="49" xfId="0" applyFont="1" applyBorder="1" applyAlignment="1">
      <alignment horizontal="center" vertical="center"/>
    </xf>
    <xf numFmtId="0" fontId="51" fillId="0" borderId="320" xfId="0" applyFont="1" applyBorder="1" applyAlignment="1">
      <alignment horizontal="center" vertical="center"/>
    </xf>
    <xf numFmtId="0" fontId="46" fillId="36" borderId="355" xfId="0" applyFont="1" applyFill="1" applyBorder="1" applyAlignment="1">
      <alignment horizontal="center" vertical="center"/>
    </xf>
    <xf numFmtId="0" fontId="46" fillId="36" borderId="356" xfId="0" applyFont="1" applyFill="1" applyBorder="1" applyAlignment="1">
      <alignment horizontal="center" vertical="center"/>
    </xf>
    <xf numFmtId="0" fontId="46" fillId="36" borderId="357" xfId="0" applyFont="1" applyFill="1" applyBorder="1" applyAlignment="1">
      <alignment horizontal="center" vertical="center"/>
    </xf>
    <xf numFmtId="0" fontId="46" fillId="36" borderId="249" xfId="0" applyFont="1" applyFill="1" applyBorder="1" applyAlignment="1">
      <alignment horizontal="center" vertical="center"/>
    </xf>
    <xf numFmtId="0" fontId="46" fillId="36" borderId="250" xfId="0" applyFont="1" applyFill="1" applyBorder="1" applyAlignment="1">
      <alignment horizontal="center" vertical="center"/>
    </xf>
    <xf numFmtId="0" fontId="46" fillId="36" borderId="251" xfId="0" applyFont="1" applyFill="1" applyBorder="1" applyAlignment="1">
      <alignment horizontal="center" vertical="center"/>
    </xf>
    <xf numFmtId="0" fontId="46" fillId="36" borderId="358" xfId="0" applyFont="1" applyFill="1" applyBorder="1" applyAlignment="1">
      <alignment horizontal="center" vertical="center"/>
    </xf>
    <xf numFmtId="0" fontId="46" fillId="36" borderId="359" xfId="0" applyFont="1" applyFill="1" applyBorder="1" applyAlignment="1">
      <alignment horizontal="center" vertical="center"/>
    </xf>
    <xf numFmtId="0" fontId="46" fillId="36" borderId="360" xfId="0" applyFont="1" applyFill="1" applyBorder="1" applyAlignment="1">
      <alignment horizontal="center" vertical="center"/>
    </xf>
    <xf numFmtId="0" fontId="37" fillId="0" borderId="314" xfId="34" applyBorder="1" applyAlignment="1" applyProtection="1">
      <alignment horizontal="center" vertical="center" wrapText="1"/>
      <protection locked="0"/>
    </xf>
    <xf numFmtId="0" fontId="63" fillId="0" borderId="316" xfId="35" applyFont="1" applyBorder="1" applyAlignment="1" applyProtection="1">
      <alignment horizontal="center" vertical="center" wrapText="1"/>
      <protection locked="0"/>
    </xf>
    <xf numFmtId="0" fontId="37" fillId="0" borderId="313" xfId="34" applyBorder="1" applyAlignment="1" applyProtection="1">
      <alignment horizontal="center" vertical="center" wrapText="1"/>
      <protection locked="0"/>
    </xf>
    <xf numFmtId="0" fontId="63" fillId="0" borderId="313" xfId="35" applyFont="1" applyBorder="1" applyAlignment="1" applyProtection="1">
      <alignment horizontal="center" vertical="center" wrapText="1"/>
      <protection locked="0"/>
    </xf>
    <xf numFmtId="0" fontId="63" fillId="0" borderId="322" xfId="35" applyFont="1" applyBorder="1" applyAlignment="1" applyProtection="1">
      <alignment horizontal="center" vertical="center" wrapText="1"/>
      <protection locked="0"/>
    </xf>
    <xf numFmtId="0" fontId="37" fillId="0" borderId="313" xfId="34" applyBorder="1" applyAlignment="1">
      <alignment horizontal="center" vertical="center" wrapText="1"/>
    </xf>
    <xf numFmtId="0" fontId="59" fillId="0" borderId="313" xfId="0" applyFont="1" applyBorder="1" applyAlignment="1">
      <alignment horizontal="center" vertical="center" wrapText="1"/>
    </xf>
    <xf numFmtId="0" fontId="59" fillId="0" borderId="315" xfId="0" applyFont="1" applyBorder="1" applyAlignment="1">
      <alignment horizontal="center" vertical="center" wrapText="1"/>
    </xf>
    <xf numFmtId="2" fontId="51" fillId="0" borderId="91" xfId="0" applyNumberFormat="1" applyFont="1" applyBorder="1" applyAlignment="1">
      <alignment horizontal="center" vertical="center"/>
    </xf>
    <xf numFmtId="2" fontId="51" fillId="0" borderId="93" xfId="0" applyNumberFormat="1" applyFont="1" applyBorder="1" applyAlignment="1">
      <alignment horizontal="center" vertical="center"/>
    </xf>
    <xf numFmtId="0" fontId="46" fillId="0" borderId="92" xfId="0" applyFont="1" applyBorder="1" applyAlignment="1">
      <alignment horizontal="center" vertical="center"/>
    </xf>
    <xf numFmtId="0" fontId="46" fillId="0" borderId="229" xfId="0" applyFont="1" applyBorder="1" applyAlignment="1">
      <alignment horizontal="center" vertical="center"/>
    </xf>
    <xf numFmtId="2" fontId="51" fillId="0" borderId="211" xfId="0" applyNumberFormat="1" applyFont="1" applyBorder="1" applyAlignment="1">
      <alignment horizontal="center" vertical="center"/>
    </xf>
    <xf numFmtId="2" fontId="51" fillId="0" borderId="210" xfId="0" applyNumberFormat="1" applyFont="1" applyBorder="1" applyAlignment="1">
      <alignment horizontal="center" vertical="center"/>
    </xf>
    <xf numFmtId="2" fontId="51" fillId="0" borderId="229" xfId="0" applyNumberFormat="1" applyFont="1" applyBorder="1" applyAlignment="1">
      <alignment horizontal="center" vertical="center"/>
    </xf>
    <xf numFmtId="0" fontId="46" fillId="0" borderId="152" xfId="0" applyFont="1" applyBorder="1" applyAlignment="1">
      <alignment horizontal="center" vertical="center"/>
    </xf>
    <xf numFmtId="2" fontId="51" fillId="0" borderId="248" xfId="0" applyNumberFormat="1" applyFont="1" applyBorder="1" applyAlignment="1">
      <alignment horizontal="center" vertical="center"/>
    </xf>
    <xf numFmtId="0" fontId="51" fillId="0" borderId="253" xfId="0" applyFont="1" applyBorder="1" applyAlignment="1">
      <alignment horizontal="center" vertical="center" wrapText="1"/>
    </xf>
    <xf numFmtId="0" fontId="51" fillId="0" borderId="215" xfId="0" applyFont="1" applyBorder="1" applyAlignment="1">
      <alignment horizontal="center" vertical="center" wrapText="1"/>
    </xf>
    <xf numFmtId="0" fontId="51" fillId="0" borderId="254" xfId="0" applyFont="1" applyBorder="1" applyAlignment="1">
      <alignment horizontal="center" vertical="center" wrapText="1"/>
    </xf>
    <xf numFmtId="2" fontId="51" fillId="0" borderId="188" xfId="0" applyNumberFormat="1" applyFont="1" applyBorder="1" applyAlignment="1">
      <alignment horizontal="center" vertical="center" wrapText="1"/>
    </xf>
    <xf numFmtId="2" fontId="51" fillId="0" borderId="247" xfId="0" applyNumberFormat="1" applyFont="1" applyBorder="1" applyAlignment="1">
      <alignment horizontal="center" vertical="center" wrapText="1"/>
    </xf>
    <xf numFmtId="0" fontId="51" fillId="0" borderId="76" xfId="0" applyFont="1" applyBorder="1" applyAlignment="1">
      <alignment horizontal="center" vertical="center" wrapText="1"/>
    </xf>
    <xf numFmtId="2" fontId="46" fillId="0" borderId="255" xfId="0" applyNumberFormat="1" applyFont="1" applyBorder="1" applyAlignment="1">
      <alignment horizontal="center" vertical="center"/>
    </xf>
    <xf numFmtId="2" fontId="46" fillId="0" borderId="256" xfId="0" applyNumberFormat="1" applyFont="1" applyBorder="1" applyAlignment="1">
      <alignment horizontal="center" vertical="center"/>
    </xf>
    <xf numFmtId="2" fontId="46" fillId="0" borderId="257" xfId="0" applyNumberFormat="1" applyFont="1" applyBorder="1" applyAlignment="1">
      <alignment horizontal="center" vertical="center"/>
    </xf>
    <xf numFmtId="0" fontId="46" fillId="0" borderId="253" xfId="0" applyFont="1" applyBorder="1" applyAlignment="1">
      <alignment horizontal="center" vertical="center" wrapText="1"/>
    </xf>
    <xf numFmtId="2" fontId="46" fillId="0" borderId="75" xfId="0" applyNumberFormat="1" applyFont="1" applyBorder="1" applyAlignment="1">
      <alignment horizontal="center" vertical="center"/>
    </xf>
    <xf numFmtId="2" fontId="46" fillId="0" borderId="76" xfId="0" applyNumberFormat="1" applyFont="1" applyBorder="1" applyAlignment="1">
      <alignment horizontal="center" vertical="center"/>
    </xf>
    <xf numFmtId="170" fontId="46" fillId="0" borderId="255" xfId="0" applyNumberFormat="1" applyFont="1" applyBorder="1" applyAlignment="1">
      <alignment horizontal="center" vertical="center"/>
    </xf>
    <xf numFmtId="170" fontId="46" fillId="0" borderId="256" xfId="0" applyNumberFormat="1" applyFont="1" applyBorder="1" applyAlignment="1">
      <alignment horizontal="center" vertical="center"/>
    </xf>
    <xf numFmtId="170" fontId="46" fillId="0" borderId="257" xfId="0" applyNumberFormat="1" applyFont="1" applyBorder="1" applyAlignment="1">
      <alignment horizontal="center" vertical="center"/>
    </xf>
    <xf numFmtId="2" fontId="50" fillId="0" borderId="255" xfId="0" applyNumberFormat="1" applyFont="1" applyBorder="1" applyAlignment="1">
      <alignment horizontal="center" vertical="center" wrapText="1"/>
    </xf>
    <xf numFmtId="2" fontId="50" fillId="0" borderId="256" xfId="0" applyNumberFormat="1" applyFont="1" applyBorder="1" applyAlignment="1">
      <alignment horizontal="center" vertical="center" wrapText="1"/>
    </xf>
    <xf numFmtId="2" fontId="50" fillId="0" borderId="257" xfId="0" applyNumberFormat="1" applyFont="1" applyBorder="1" applyAlignment="1">
      <alignment horizontal="center" vertical="center" wrapText="1"/>
    </xf>
    <xf numFmtId="0" fontId="37" fillId="0" borderId="167" xfId="34" applyBorder="1" applyAlignment="1" applyProtection="1">
      <alignment horizontal="center" vertical="center" wrapText="1"/>
      <protection locked="0"/>
    </xf>
    <xf numFmtId="0" fontId="63" fillId="0" borderId="168" xfId="35" applyFont="1" applyBorder="1" applyAlignment="1" applyProtection="1">
      <alignment horizontal="center" vertical="center" wrapText="1"/>
      <protection locked="0"/>
    </xf>
    <xf numFmtId="0" fontId="63" fillId="0" borderId="311" xfId="35" applyFont="1" applyBorder="1" applyAlignment="1" applyProtection="1">
      <alignment horizontal="center" vertical="center" wrapText="1"/>
      <protection locked="0"/>
    </xf>
    <xf numFmtId="0" fontId="37" fillId="0" borderId="312" xfId="34" applyBorder="1" applyAlignment="1" applyProtection="1">
      <alignment horizontal="center" vertical="center" wrapText="1"/>
      <protection locked="0"/>
    </xf>
    <xf numFmtId="0" fontId="46" fillId="0" borderId="213" xfId="0" applyFont="1" applyBorder="1" applyAlignment="1">
      <alignment horizontal="center" vertical="center" wrapText="1"/>
    </xf>
    <xf numFmtId="2" fontId="50" fillId="0" borderId="258" xfId="0" applyNumberFormat="1" applyFont="1" applyBorder="1" applyAlignment="1">
      <alignment horizontal="center" vertical="center" wrapText="1"/>
    </xf>
    <xf numFmtId="2" fontId="50" fillId="0" borderId="86" xfId="0" applyNumberFormat="1" applyFont="1" applyBorder="1" applyAlignment="1">
      <alignment horizontal="center" vertical="center" wrapText="1"/>
    </xf>
    <xf numFmtId="2" fontId="50" fillId="0" borderId="94" xfId="0" applyNumberFormat="1" applyFont="1" applyBorder="1" applyAlignment="1">
      <alignment horizontal="center" vertical="center" wrapText="1"/>
    </xf>
    <xf numFmtId="2" fontId="51" fillId="0" borderId="192" xfId="0" applyNumberFormat="1" applyFont="1" applyBorder="1" applyAlignment="1">
      <alignment horizontal="center" vertical="center" wrapText="1"/>
    </xf>
    <xf numFmtId="2" fontId="51" fillId="0" borderId="193" xfId="0" applyNumberFormat="1" applyFont="1" applyBorder="1" applyAlignment="1">
      <alignment horizontal="center" vertical="center" wrapText="1"/>
    </xf>
  </cellXfs>
  <cellStyles count="50">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xr:uid="{00000000-0005-0000-0000-000018000000}"/>
    <cellStyle name="Calculation" xfId="26" xr:uid="{00000000-0005-0000-0000-000019000000}"/>
    <cellStyle name="Check Cell" xfId="27" xr:uid="{00000000-0005-0000-0000-00001A000000}"/>
    <cellStyle name="Currency 2" xfId="47" xr:uid="{95F0D89C-5E7F-44A5-9902-DAC665704D4F}"/>
    <cellStyle name="Explanatory Text" xfId="28" xr:uid="{00000000-0005-0000-0000-00001C000000}"/>
    <cellStyle name="Good" xfId="29" xr:uid="{00000000-0005-0000-0000-00001D000000}"/>
    <cellStyle name="Heading 1" xfId="30" xr:uid="{00000000-0005-0000-0000-00001E000000}"/>
    <cellStyle name="Heading 2" xfId="31" xr:uid="{00000000-0005-0000-0000-00001F000000}"/>
    <cellStyle name="Heading 3" xfId="32" xr:uid="{00000000-0005-0000-0000-000020000000}"/>
    <cellStyle name="Heading 4" xfId="33" xr:uid="{00000000-0005-0000-0000-000021000000}"/>
    <cellStyle name="Hyperlink" xfId="34" builtinId="8"/>
    <cellStyle name="Hyperlink 2" xfId="35" xr:uid="{00000000-0005-0000-0000-000023000000}"/>
    <cellStyle name="Input" xfId="36" xr:uid="{00000000-0005-0000-0000-000024000000}"/>
    <cellStyle name="Linked Cell" xfId="37" xr:uid="{00000000-0005-0000-0000-000025000000}"/>
    <cellStyle name="Neutral" xfId="38" xr:uid="{00000000-0005-0000-0000-000026000000}"/>
    <cellStyle name="Normal" xfId="0" builtinId="0"/>
    <cellStyle name="Normal 2" xfId="39" xr:uid="{00000000-0005-0000-0000-000028000000}"/>
    <cellStyle name="Normal 3" xfId="40" xr:uid="{00000000-0005-0000-0000-000029000000}"/>
    <cellStyle name="Normal 4" xfId="46" xr:uid="{A68F8DEB-94C3-41EC-BFE2-E5DFDFAF94EA}"/>
    <cellStyle name="Normal 5" xfId="49" xr:uid="{ADE9B0C4-3B8C-41CA-BD4F-8BBC6C92A8ED}"/>
    <cellStyle name="Note" xfId="41" builtinId="10" customBuiltin="1"/>
    <cellStyle name="Output" xfId="42" xr:uid="{00000000-0005-0000-0000-00002B000000}"/>
    <cellStyle name="Percent" xfId="43" builtinId="5"/>
    <cellStyle name="Percent 2" xfId="48" xr:uid="{D51BBD3A-2B72-474C-9456-49774C458651}"/>
    <cellStyle name="Title" xfId="44" xr:uid="{00000000-0005-0000-0000-00002D000000}"/>
    <cellStyle name="Total" xfId="45"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1</xdr:col>
      <xdr:colOff>5689600</xdr:colOff>
      <xdr:row>0</xdr:row>
      <xdr:rowOff>63500</xdr:rowOff>
    </xdr:from>
    <xdr:to>
      <xdr:col>1</xdr:col>
      <xdr:colOff>8731250</xdr:colOff>
      <xdr:row>6</xdr:row>
      <xdr:rowOff>139700</xdr:rowOff>
    </xdr:to>
    <xdr:pic>
      <xdr:nvPicPr>
        <xdr:cNvPr id="1585" name="Picture 1" descr="File:GAVI Alliance Colour Logo.jpg">
          <a:extLst>
            <a:ext uri="{FF2B5EF4-FFF2-40B4-BE49-F238E27FC236}">
              <a16:creationId xmlns:a16="http://schemas.microsoft.com/office/drawing/2014/main" id="{0126B508-6A32-408F-9E99-DF313D97D0DA}"/>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8850" y="63500"/>
          <a:ext cx="3041650" cy="128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691424</xdr:colOff>
      <xdr:row>33</xdr:row>
      <xdr:rowOff>27305</xdr:rowOff>
    </xdr:from>
    <xdr:to>
      <xdr:col>1</xdr:col>
      <xdr:colOff>7637771</xdr:colOff>
      <xdr:row>36</xdr:row>
      <xdr:rowOff>63540</xdr:rowOff>
    </xdr:to>
    <xdr:sp macro="" textlink="">
      <xdr:nvSpPr>
        <xdr:cNvPr id="1026" name="TextBox 2">
          <a:extLst>
            <a:ext uri="{FF2B5EF4-FFF2-40B4-BE49-F238E27FC236}">
              <a16:creationId xmlns:a16="http://schemas.microsoft.com/office/drawing/2014/main" id="{79A7C7EC-5C07-47AE-89F4-831168AABD90}"/>
            </a:ext>
          </a:extLst>
        </xdr:cNvPr>
        <xdr:cNvSpPr>
          <a:spLocks noChangeArrowheads="1"/>
        </xdr:cNvSpPr>
      </xdr:nvSpPr>
      <xdr:spPr bwMode="auto">
        <a:xfrm>
          <a:off x="2326821" y="6423932"/>
          <a:ext cx="7972425" cy="619125"/>
        </a:xfrm>
        <a:prstGeom prst="rect">
          <a:avLst/>
        </a:prstGeom>
        <a:solidFill>
          <a:srgbClr val="FFFFFF"/>
        </a:solidFill>
        <a:ln w="28575">
          <a:solidFill>
            <a:srgbClr val="4F81BD"/>
          </a:solidFill>
          <a:miter lim="800000"/>
          <a:headEnd/>
          <a:tailEnd/>
        </a:ln>
      </xdr:spPr>
      <xdr:txBody>
        <a:bodyPr vertOverflow="clip" wrap="square" lIns="91440" tIns="45720" rIns="91440" bIns="45720" anchor="ctr" upright="1"/>
        <a:lstStyle/>
        <a:p>
          <a:pPr algn="ctr" rtl="0">
            <a:lnSpc>
              <a:spcPts val="1100"/>
            </a:lnSpc>
            <a:defRPr sz="1000"/>
          </a:pPr>
          <a:r>
            <a:rPr lang="fr-FR" sz="1100" b="1" i="0" u="none" strike="noStrike" baseline="0">
              <a:solidFill>
                <a:srgbClr val="000000"/>
              </a:solidFill>
              <a:latin typeface="Calibri"/>
              <a:cs typeface="Calibri"/>
            </a:rPr>
            <a:t>LES INFORMATIONS CONTENUES DANS LES PDP ONT ETE ACTUALISEES A FEVRIER 2024</a:t>
          </a:r>
          <a:br>
            <a:rPr lang="fr-FR" sz="1100" b="1" i="0" u="none" strike="noStrike" baseline="0">
              <a:solidFill>
                <a:srgbClr val="000000"/>
              </a:solidFill>
              <a:latin typeface="Calibri"/>
              <a:cs typeface="Calibri"/>
            </a:rPr>
          </a:br>
          <a:r>
            <a:rPr lang="fr-FR" sz="1100" b="1" i="0" u="none" strike="noStrike" baseline="0">
              <a:solidFill>
                <a:srgbClr val="000000"/>
              </a:solidFill>
              <a:latin typeface="Calibri"/>
              <a:cs typeface="Calibri"/>
            </a:rPr>
            <a:t> Prière d'envoyer tous commentaires ou questions sur les PDP à dpp@gavi.org</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1930400</xdr:colOff>
      <xdr:row>0</xdr:row>
      <xdr:rowOff>114300</xdr:rowOff>
    </xdr:from>
    <xdr:to>
      <xdr:col>1</xdr:col>
      <xdr:colOff>3657600</xdr:colOff>
      <xdr:row>2</xdr:row>
      <xdr:rowOff>105410</xdr:rowOff>
    </xdr:to>
    <xdr:pic>
      <xdr:nvPicPr>
        <xdr:cNvPr id="9497" name="Picture 1" descr="File:GAVI Alliance Colour Logo.jpg">
          <a:extLst>
            <a:ext uri="{FF2B5EF4-FFF2-40B4-BE49-F238E27FC236}">
              <a16:creationId xmlns:a16="http://schemas.microsoft.com/office/drawing/2014/main" id="{697DFCE7-FB68-4A09-B591-318C695E3AE8}"/>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30450" y="114300"/>
          <a:ext cx="1727200" cy="76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1974850</xdr:colOff>
      <xdr:row>1</xdr:row>
      <xdr:rowOff>12700</xdr:rowOff>
    </xdr:from>
    <xdr:to>
      <xdr:col>1</xdr:col>
      <xdr:colOff>3438525</xdr:colOff>
      <xdr:row>2</xdr:row>
      <xdr:rowOff>47625</xdr:rowOff>
    </xdr:to>
    <xdr:pic>
      <xdr:nvPicPr>
        <xdr:cNvPr id="2" name="Picture 1" descr="File:GAVI Alliance Colour Logo.jpg">
          <a:extLst>
            <a:ext uri="{FF2B5EF4-FFF2-40B4-BE49-F238E27FC236}">
              <a16:creationId xmlns:a16="http://schemas.microsoft.com/office/drawing/2014/main" id="{9F817B1A-84E7-4486-B857-3737BA4DBC19}"/>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1775" y="190500"/>
          <a:ext cx="14668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1974850</xdr:colOff>
      <xdr:row>1</xdr:row>
      <xdr:rowOff>12700</xdr:rowOff>
    </xdr:from>
    <xdr:to>
      <xdr:col>1</xdr:col>
      <xdr:colOff>3435350</xdr:colOff>
      <xdr:row>2</xdr:row>
      <xdr:rowOff>44450</xdr:rowOff>
    </xdr:to>
    <xdr:pic>
      <xdr:nvPicPr>
        <xdr:cNvPr id="2" name="Picture 1" descr="File:GAVI Alliance Colour Logo.jpg">
          <a:extLst>
            <a:ext uri="{FF2B5EF4-FFF2-40B4-BE49-F238E27FC236}">
              <a16:creationId xmlns:a16="http://schemas.microsoft.com/office/drawing/2014/main" id="{BF58A8AD-E621-47F2-B85E-8109258407B4}"/>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1775" y="190500"/>
          <a:ext cx="1463675"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1974850</xdr:colOff>
      <xdr:row>1</xdr:row>
      <xdr:rowOff>12700</xdr:rowOff>
    </xdr:from>
    <xdr:to>
      <xdr:col>1</xdr:col>
      <xdr:colOff>3438525</xdr:colOff>
      <xdr:row>2</xdr:row>
      <xdr:rowOff>47625</xdr:rowOff>
    </xdr:to>
    <xdr:pic>
      <xdr:nvPicPr>
        <xdr:cNvPr id="2" name="Picture 1" descr="File:GAVI Alliance Colour Logo.jpg">
          <a:extLst>
            <a:ext uri="{FF2B5EF4-FFF2-40B4-BE49-F238E27FC236}">
              <a16:creationId xmlns:a16="http://schemas.microsoft.com/office/drawing/2014/main" id="{8D79D6BE-5ECA-4981-B689-12AA7D065772}"/>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1775" y="190500"/>
          <a:ext cx="14668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1974850</xdr:colOff>
      <xdr:row>1</xdr:row>
      <xdr:rowOff>12700</xdr:rowOff>
    </xdr:from>
    <xdr:to>
      <xdr:col>1</xdr:col>
      <xdr:colOff>3435350</xdr:colOff>
      <xdr:row>2</xdr:row>
      <xdr:rowOff>44450</xdr:rowOff>
    </xdr:to>
    <xdr:pic>
      <xdr:nvPicPr>
        <xdr:cNvPr id="10521" name="Picture 1" descr="File:GAVI Alliance Colour Logo.jpg">
          <a:extLst>
            <a:ext uri="{FF2B5EF4-FFF2-40B4-BE49-F238E27FC236}">
              <a16:creationId xmlns:a16="http://schemas.microsoft.com/office/drawing/2014/main" id="{7303B95C-16D8-4A15-95B0-56F742AE2801}"/>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4950" y="196850"/>
          <a:ext cx="146685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1974850</xdr:colOff>
      <xdr:row>1</xdr:row>
      <xdr:rowOff>12700</xdr:rowOff>
    </xdr:from>
    <xdr:to>
      <xdr:col>1</xdr:col>
      <xdr:colOff>3438525</xdr:colOff>
      <xdr:row>2</xdr:row>
      <xdr:rowOff>47625</xdr:rowOff>
    </xdr:to>
    <xdr:pic>
      <xdr:nvPicPr>
        <xdr:cNvPr id="2" name="Picture 1" descr="File:GAVI Alliance Colour Logo.jpg">
          <a:extLst>
            <a:ext uri="{FF2B5EF4-FFF2-40B4-BE49-F238E27FC236}">
              <a16:creationId xmlns:a16="http://schemas.microsoft.com/office/drawing/2014/main" id="{4CB30902-DED6-49E5-9E5F-45F35DC9B339}"/>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1775" y="190500"/>
          <a:ext cx="1463675"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1250950</xdr:colOff>
      <xdr:row>0</xdr:row>
      <xdr:rowOff>25400</xdr:rowOff>
    </xdr:from>
    <xdr:to>
      <xdr:col>1</xdr:col>
      <xdr:colOff>2494280</xdr:colOff>
      <xdr:row>2</xdr:row>
      <xdr:rowOff>134620</xdr:rowOff>
    </xdr:to>
    <xdr:pic>
      <xdr:nvPicPr>
        <xdr:cNvPr id="14513" name="Picture 2" descr="File:GAVI Alliance Colour Logo.jpg">
          <a:extLst>
            <a:ext uri="{FF2B5EF4-FFF2-40B4-BE49-F238E27FC236}">
              <a16:creationId xmlns:a16="http://schemas.microsoft.com/office/drawing/2014/main" id="{4B215CE4-2768-46F7-8236-CBA60682F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92300" y="25400"/>
          <a:ext cx="1238250"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2089150</xdr:colOff>
      <xdr:row>0</xdr:row>
      <xdr:rowOff>120650</xdr:rowOff>
    </xdr:from>
    <xdr:to>
      <xdr:col>1</xdr:col>
      <xdr:colOff>3816350</xdr:colOff>
      <xdr:row>2</xdr:row>
      <xdr:rowOff>95250</xdr:rowOff>
    </xdr:to>
    <xdr:pic>
      <xdr:nvPicPr>
        <xdr:cNvPr id="2" name="Picture 1" descr="File:GAVI Alliance Colour Logo.jpg">
          <a:extLst>
            <a:ext uri="{FF2B5EF4-FFF2-40B4-BE49-F238E27FC236}">
              <a16:creationId xmlns:a16="http://schemas.microsoft.com/office/drawing/2014/main" id="{C35AFBF1-AF31-49E1-88BD-B6F4452DA0D7}"/>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7450" y="123825"/>
          <a:ext cx="17335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1974850</xdr:colOff>
      <xdr:row>1</xdr:row>
      <xdr:rowOff>12700</xdr:rowOff>
    </xdr:from>
    <xdr:to>
      <xdr:col>1</xdr:col>
      <xdr:colOff>3435350</xdr:colOff>
      <xdr:row>2</xdr:row>
      <xdr:rowOff>44450</xdr:rowOff>
    </xdr:to>
    <xdr:pic>
      <xdr:nvPicPr>
        <xdr:cNvPr id="2" name="Picture 1" descr="File:GAVI Alliance Colour Logo.jpg">
          <a:extLst>
            <a:ext uri="{FF2B5EF4-FFF2-40B4-BE49-F238E27FC236}">
              <a16:creationId xmlns:a16="http://schemas.microsoft.com/office/drawing/2014/main" id="{32A58898-6289-4760-8A95-73F5AD399E12}"/>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1775" y="190500"/>
          <a:ext cx="1463675"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1993900</xdr:colOff>
      <xdr:row>0</xdr:row>
      <xdr:rowOff>101600</xdr:rowOff>
    </xdr:from>
    <xdr:to>
      <xdr:col>1</xdr:col>
      <xdr:colOff>3726180</xdr:colOff>
      <xdr:row>2</xdr:row>
      <xdr:rowOff>68580</xdr:rowOff>
    </xdr:to>
    <xdr:pic>
      <xdr:nvPicPr>
        <xdr:cNvPr id="11549" name="Picture 1" descr="File:GAVI Alliance Colour Logo.jpg">
          <a:extLst>
            <a:ext uri="{FF2B5EF4-FFF2-40B4-BE49-F238E27FC236}">
              <a16:creationId xmlns:a16="http://schemas.microsoft.com/office/drawing/2014/main" id="{9979B2A5-103A-411F-90AD-34DC56814E41}"/>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00" y="101600"/>
          <a:ext cx="173355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1879600</xdr:colOff>
      <xdr:row>0</xdr:row>
      <xdr:rowOff>146050</xdr:rowOff>
    </xdr:from>
    <xdr:to>
      <xdr:col>1</xdr:col>
      <xdr:colOff>3454400</xdr:colOff>
      <xdr:row>2</xdr:row>
      <xdr:rowOff>82550</xdr:rowOff>
    </xdr:to>
    <xdr:pic>
      <xdr:nvPicPr>
        <xdr:cNvPr id="2329" name="Picture 2" descr="File:GAVI Alliance Colour Logo.jpg">
          <a:extLst>
            <a:ext uri="{FF2B5EF4-FFF2-40B4-BE49-F238E27FC236}">
              <a16:creationId xmlns:a16="http://schemas.microsoft.com/office/drawing/2014/main" id="{F4647D37-072F-4232-A1D4-0B4756AF8AE6}"/>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146050"/>
          <a:ext cx="1581150"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1981200</xdr:colOff>
      <xdr:row>0</xdr:row>
      <xdr:rowOff>101600</xdr:rowOff>
    </xdr:from>
    <xdr:to>
      <xdr:col>1</xdr:col>
      <xdr:colOff>3702050</xdr:colOff>
      <xdr:row>2</xdr:row>
      <xdr:rowOff>63500</xdr:rowOff>
    </xdr:to>
    <xdr:pic>
      <xdr:nvPicPr>
        <xdr:cNvPr id="12569" name="Picture 1" descr="File:GAVI Alliance Colour Logo.jpg">
          <a:extLst>
            <a:ext uri="{FF2B5EF4-FFF2-40B4-BE49-F238E27FC236}">
              <a16:creationId xmlns:a16="http://schemas.microsoft.com/office/drawing/2014/main" id="{4A7CDE01-1C1D-4040-AEC9-3FEFED60587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1300" y="101600"/>
          <a:ext cx="17272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2006600</xdr:colOff>
      <xdr:row>0</xdr:row>
      <xdr:rowOff>82550</xdr:rowOff>
    </xdr:from>
    <xdr:to>
      <xdr:col>1</xdr:col>
      <xdr:colOff>3733800</xdr:colOff>
      <xdr:row>2</xdr:row>
      <xdr:rowOff>57150</xdr:rowOff>
    </xdr:to>
    <xdr:pic>
      <xdr:nvPicPr>
        <xdr:cNvPr id="3353" name="Picture 3" descr="File:GAVI Alliance Colour Logo.jpg">
          <a:extLst>
            <a:ext uri="{FF2B5EF4-FFF2-40B4-BE49-F238E27FC236}">
              <a16:creationId xmlns:a16="http://schemas.microsoft.com/office/drawing/2014/main" id="{9FFE8002-3CD6-4662-ACAF-EE9D0A27CF14}"/>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05050" y="82550"/>
          <a:ext cx="1727200"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2012950</xdr:colOff>
      <xdr:row>0</xdr:row>
      <xdr:rowOff>107950</xdr:rowOff>
    </xdr:from>
    <xdr:to>
      <xdr:col>1</xdr:col>
      <xdr:colOff>3755390</xdr:colOff>
      <xdr:row>2</xdr:row>
      <xdr:rowOff>101600</xdr:rowOff>
    </xdr:to>
    <xdr:pic>
      <xdr:nvPicPr>
        <xdr:cNvPr id="4377" name="Picture 1" descr="File:GAVI Alliance Colour Logo.jpg">
          <a:extLst>
            <a:ext uri="{FF2B5EF4-FFF2-40B4-BE49-F238E27FC236}">
              <a16:creationId xmlns:a16="http://schemas.microsoft.com/office/drawing/2014/main" id="{9413567E-7B68-4FE5-AEE5-D2B101231CC1}"/>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3150" y="107950"/>
          <a:ext cx="1733550"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1993900</xdr:colOff>
      <xdr:row>0</xdr:row>
      <xdr:rowOff>254000</xdr:rowOff>
    </xdr:from>
    <xdr:to>
      <xdr:col>1</xdr:col>
      <xdr:colOff>3514725</xdr:colOff>
      <xdr:row>2</xdr:row>
      <xdr:rowOff>28575</xdr:rowOff>
    </xdr:to>
    <xdr:pic>
      <xdr:nvPicPr>
        <xdr:cNvPr id="5408" name="Picture 1" descr="File:GAVI Alliance Colour Logo.jpg">
          <a:extLst>
            <a:ext uri="{FF2B5EF4-FFF2-40B4-BE49-F238E27FC236}">
              <a16:creationId xmlns:a16="http://schemas.microsoft.com/office/drawing/2014/main" id="{C257C22E-C946-4A11-85EA-F0187A7D8E58}"/>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54000"/>
          <a:ext cx="1517650"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1943100</xdr:colOff>
      <xdr:row>0</xdr:row>
      <xdr:rowOff>69850</xdr:rowOff>
    </xdr:from>
    <xdr:to>
      <xdr:col>1</xdr:col>
      <xdr:colOff>3476625</xdr:colOff>
      <xdr:row>1</xdr:row>
      <xdr:rowOff>447675</xdr:rowOff>
    </xdr:to>
    <xdr:pic>
      <xdr:nvPicPr>
        <xdr:cNvPr id="6425" name="Picture 1" descr="File:GAVI Alliance Colour Logo.jpg">
          <a:extLst>
            <a:ext uri="{FF2B5EF4-FFF2-40B4-BE49-F238E27FC236}">
              <a16:creationId xmlns:a16="http://schemas.microsoft.com/office/drawing/2014/main" id="{52E1EAFF-A123-4D51-A39A-6E78EB4D8F5F}"/>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0" y="69850"/>
          <a:ext cx="15303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1917700</xdr:colOff>
      <xdr:row>0</xdr:row>
      <xdr:rowOff>69850</xdr:rowOff>
    </xdr:from>
    <xdr:to>
      <xdr:col>1</xdr:col>
      <xdr:colOff>3648710</xdr:colOff>
      <xdr:row>2</xdr:row>
      <xdr:rowOff>20320</xdr:rowOff>
    </xdr:to>
    <xdr:pic>
      <xdr:nvPicPr>
        <xdr:cNvPr id="7449" name="Picture 1" descr="File:GAVI Alliance Colour Logo.jpg">
          <a:extLst>
            <a:ext uri="{FF2B5EF4-FFF2-40B4-BE49-F238E27FC236}">
              <a16:creationId xmlns:a16="http://schemas.microsoft.com/office/drawing/2014/main" id="{09FFFEA0-9B6B-48AE-B155-019D03E13E4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5850" y="69850"/>
          <a:ext cx="1727200" cy="76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2089150</xdr:colOff>
      <xdr:row>0</xdr:row>
      <xdr:rowOff>120650</xdr:rowOff>
    </xdr:from>
    <xdr:to>
      <xdr:col>1</xdr:col>
      <xdr:colOff>3816350</xdr:colOff>
      <xdr:row>2</xdr:row>
      <xdr:rowOff>95250</xdr:rowOff>
    </xdr:to>
    <xdr:pic>
      <xdr:nvPicPr>
        <xdr:cNvPr id="8473" name="Picture 1" descr="File:GAVI Alliance Colour Logo.jpg">
          <a:extLst>
            <a:ext uri="{FF2B5EF4-FFF2-40B4-BE49-F238E27FC236}">
              <a16:creationId xmlns:a16="http://schemas.microsoft.com/office/drawing/2014/main" id="{E4080AC7-CC5A-44CC-ACB2-8AE45BD49A01}"/>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7450" y="120650"/>
          <a:ext cx="1727200"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2139950</xdr:colOff>
      <xdr:row>0</xdr:row>
      <xdr:rowOff>66675</xdr:rowOff>
    </xdr:from>
    <xdr:to>
      <xdr:col>1</xdr:col>
      <xdr:colOff>4121150</xdr:colOff>
      <xdr:row>2</xdr:row>
      <xdr:rowOff>28575</xdr:rowOff>
    </xdr:to>
    <xdr:pic>
      <xdr:nvPicPr>
        <xdr:cNvPr id="2" name="Picture 1" descr="File:GAVI Alliance Colour Logo.jpg">
          <a:extLst>
            <a:ext uri="{FF2B5EF4-FFF2-40B4-BE49-F238E27FC236}">
              <a16:creationId xmlns:a16="http://schemas.microsoft.com/office/drawing/2014/main" id="{F74423D1-F61E-4314-AA9A-7B5B1664DD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5075" y="66675"/>
          <a:ext cx="1981200"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avinet.sharepoint.com/Users/mko/Downloads/Detailed%20product%20profiles%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 DPP introduction"/>
      <sheetName val="definitions"/>
      <sheetName val="Cholera"/>
      <sheetName val="HPV"/>
      <sheetName val="IPV"/>
      <sheetName val="JE"/>
      <sheetName val="Measles"/>
      <sheetName val="Measles and Rubella"/>
      <sheetName val="Men A"/>
      <sheetName val="PCV"/>
      <sheetName val="Penta"/>
      <sheetName val="Rota"/>
      <sheetName val="YF"/>
    </sheetNames>
    <sheetDataSet>
      <sheetData sheetId="0" refreshError="1"/>
      <sheetData sheetId="1" refreshError="1"/>
      <sheetData sheetId="2" refreshError="1">
        <row r="2">
          <cell r="B2" t="str">
            <v>ON THE                              MENU</v>
          </cell>
        </row>
        <row r="4">
          <cell r="B4" t="str">
            <v xml:space="preserve">The vaccines listed below are currently offered by Gavi and listed in the country application portal.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extranet.who.int/prequal/vaccines/p/menfivetm-0" TargetMode="External"/><Relationship Id="rId2" Type="http://schemas.openxmlformats.org/officeDocument/2006/relationships/hyperlink" Target="https://extranet.who.int/prequal/vaccines/p/menfivetm" TargetMode="External"/><Relationship Id="rId1" Type="http://schemas.openxmlformats.org/officeDocument/2006/relationships/hyperlink" Target="https://extranet.who.int/prequal/vaccines/p/menfivetm" TargetMode="External"/><Relationship Id="rId6" Type="http://schemas.openxmlformats.org/officeDocument/2006/relationships/drawing" Target="../drawings/drawing9.xml"/><Relationship Id="rId5" Type="http://schemas.openxmlformats.org/officeDocument/2006/relationships/printerSettings" Target="../printerSettings/printerSettings10.bin"/><Relationship Id="rId4" Type="http://schemas.openxmlformats.org/officeDocument/2006/relationships/hyperlink" Target="https://extranet.who.int/prequal/vaccines/p/menfivetm-0" TargetMode="External"/></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s://extranet.who.int/prequal/vaccines/p/pneumosilr" TargetMode="External"/><Relationship Id="rId7" Type="http://schemas.openxmlformats.org/officeDocument/2006/relationships/hyperlink" Target="https://extranet.who.int/prequal/vaccines/p/synflorix" TargetMode="External"/><Relationship Id="rId2" Type="http://schemas.openxmlformats.org/officeDocument/2006/relationships/hyperlink" Target="https://extranet.who.int/prequal/vaccines/p/pneumosilr-0" TargetMode="External"/><Relationship Id="rId1" Type="http://schemas.openxmlformats.org/officeDocument/2006/relationships/hyperlink" Target="https://extranet.who.int/prequal/vaccines/p/synflorix-1" TargetMode="External"/><Relationship Id="rId6" Type="http://schemas.openxmlformats.org/officeDocument/2006/relationships/hyperlink" Target="https://extranet.who.int/prequal/vaccines/p/synflorix-0" TargetMode="External"/><Relationship Id="rId5" Type="http://schemas.openxmlformats.org/officeDocument/2006/relationships/hyperlink" Target="https://extranet.who.int/prequal/vaccines/p/prevenar-13" TargetMode="External"/><Relationship Id="rId4" Type="http://schemas.openxmlformats.org/officeDocument/2006/relationships/hyperlink" Target="https://extranet.who.int/prequal/vaccines/p/prevenar-13-multidose-vial" TargetMode="External"/><Relationship Id="rId9"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1.xml"/><Relationship Id="rId3" Type="http://schemas.openxmlformats.org/officeDocument/2006/relationships/hyperlink" Target="https://extranet.who.int/gavi/PQ_Web/PreviewVaccine.aspx?nav=0&amp;ID=247" TargetMode="External"/><Relationship Id="rId7" Type="http://schemas.openxmlformats.org/officeDocument/2006/relationships/printerSettings" Target="../printerSettings/printerSettings12.bin"/><Relationship Id="rId2" Type="http://schemas.openxmlformats.org/officeDocument/2006/relationships/hyperlink" Target="https://extranet.who.int/prequal/vaccines/p/euvax-b-0" TargetMode="External"/><Relationship Id="rId1" Type="http://schemas.openxmlformats.org/officeDocument/2006/relationships/hyperlink" Target="https://extranet.who.int/prequal/vaccines/p/hepatitis-b-vaccine-rdna-paediatric" TargetMode="External"/><Relationship Id="rId6" Type="http://schemas.openxmlformats.org/officeDocument/2006/relationships/hyperlink" Target="https://extranet.who.int/prequal/vaccines/p/heberbiovac-hb-0" TargetMode="External"/><Relationship Id="rId5" Type="http://schemas.openxmlformats.org/officeDocument/2006/relationships/hyperlink" Target="https://extranet.who.int/prequal/vaccines/p/heberbiovac-hb" TargetMode="External"/><Relationship Id="rId4" Type="http://schemas.openxmlformats.org/officeDocument/2006/relationships/hyperlink" Target="https://extranet.who.int/prequal/vaccines/p/euvax-b-1" TargetMode="Externa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3.bin"/><Relationship Id="rId3" Type="http://schemas.openxmlformats.org/officeDocument/2006/relationships/hyperlink" Target="https://extranet.who.int/prequal/vaccines/p/diphtheria-and-tetanus-vaccine-adsorbed-adults-and-adolescents-1" TargetMode="External"/><Relationship Id="rId7" Type="http://schemas.openxmlformats.org/officeDocument/2006/relationships/hyperlink" Target="https://extranet.who.int/prequal/vaccines/p/diphtheria-and-tetanus-vaccine-adsorbed-adults-and-adolescents" TargetMode="External"/><Relationship Id="rId2" Type="http://schemas.openxmlformats.org/officeDocument/2006/relationships/hyperlink" Target="https://extranet.who.int/prequal/vaccines/p/tetadif" TargetMode="External"/><Relationship Id="rId1" Type="http://schemas.openxmlformats.org/officeDocument/2006/relationships/hyperlink" Target="https://extranet.who.int/prequal/vaccines/p/diphtheria-and-tetanus-vaccine-adsorbed-adults-and-adolescents-0" TargetMode="External"/><Relationship Id="rId6" Type="http://schemas.openxmlformats.org/officeDocument/2006/relationships/hyperlink" Target="https://extranet.who.int/prequal/vaccines/p/none-used-labelling-supply-through-un-agencies-also-marketed-labelled-commercial-name-be" TargetMode="External"/><Relationship Id="rId5" Type="http://schemas.openxmlformats.org/officeDocument/2006/relationships/hyperlink" Target="https://extranet.who.int/prequal/vaccines/p/tetadif-0" TargetMode="External"/><Relationship Id="rId4" Type="http://schemas.openxmlformats.org/officeDocument/2006/relationships/hyperlink" Target="https://extranet.who.int/prequal/vaccines/p/none-used-labelling-supply-through-un-agencies-also-marketed-labelled-commercial-name-11" TargetMode="External"/><Relationship Id="rId9"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8" Type="http://schemas.openxmlformats.org/officeDocument/2006/relationships/drawing" Target="../drawings/drawing13.xml"/><Relationship Id="rId3" Type="http://schemas.openxmlformats.org/officeDocument/2006/relationships/hyperlink" Target="https://extranet.who.int/prequal/vaccines/p/dtp-vaccine" TargetMode="External"/><Relationship Id="rId7" Type="http://schemas.openxmlformats.org/officeDocument/2006/relationships/printerSettings" Target="../printerSettings/printerSettings14.bin"/><Relationship Id="rId2" Type="http://schemas.openxmlformats.org/officeDocument/2006/relationships/hyperlink" Target="https://extranet.who.int/prequal/vaccines/p/none-used-labelling-supply-through-un-agencies-also-marketed-labelled-commercial-name-7" TargetMode="External"/><Relationship Id="rId1" Type="http://schemas.openxmlformats.org/officeDocument/2006/relationships/hyperlink" Target="https://extranet.who.int/prequal/vaccines/p/diphtheria-tetanus-pertussis-vaccine-adsorbed-0" TargetMode="External"/><Relationship Id="rId6" Type="http://schemas.openxmlformats.org/officeDocument/2006/relationships/hyperlink" Target="https://extranet.who.int/prequal/vaccines/p/none-used-labelling-supply-through-un-agencies-also-marketed-labelled-commercial-name-6" TargetMode="External"/><Relationship Id="rId5" Type="http://schemas.openxmlformats.org/officeDocument/2006/relationships/hyperlink" Target="https://extranet.who.int/prequal/vaccines/p/diphtheria-tetanus-pertussis-vaccine-adsorbed" TargetMode="External"/><Relationship Id="rId4" Type="http://schemas.openxmlformats.org/officeDocument/2006/relationships/hyperlink" Target="https://extranet.who.int/prequal/vaccines/p/diphtheria-tetanus-pertussis-vaccine-adsorbed-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extranet.who.int/prequal/vaccines/p/none-used-labelling-supply-through-un-agencies-also-marketed-labelled-commercial-name-9" TargetMode="External"/><Relationship Id="rId13" Type="http://schemas.openxmlformats.org/officeDocument/2006/relationships/hyperlink" Target="https://extranet.who.int/prequal/vaccines/p/eupenta-0" TargetMode="External"/><Relationship Id="rId18" Type="http://schemas.openxmlformats.org/officeDocument/2006/relationships/hyperlink" Target="https://extranet.who.int/prequal/vaccines/p/pentabio-0" TargetMode="External"/><Relationship Id="rId3" Type="http://schemas.openxmlformats.org/officeDocument/2006/relationships/hyperlink" Target="https://extranet.who.int/prequal/vaccines/p/diphtheria-tetanus-pertussis-hepatitis-b-and-haemophilus-influenzae-type-b-conjugate-1" TargetMode="External"/><Relationship Id="rId7" Type="http://schemas.openxmlformats.org/officeDocument/2006/relationships/hyperlink" Target="https://extranet.who.int/prequal/vaccines/p/diphtheria-tetanus-pertussis-hepatitis-b-and-haemophilus-influenzae-type-b-conjugate-3" TargetMode="External"/><Relationship Id="rId12" Type="http://schemas.openxmlformats.org/officeDocument/2006/relationships/hyperlink" Target="https://extranet.who.int/prequal/vaccines/p/eupenta" TargetMode="External"/><Relationship Id="rId17" Type="http://schemas.openxmlformats.org/officeDocument/2006/relationships/hyperlink" Target="https://extranet.who.int/prequal/vaccines/p/diphtheria-tetanus-pertussis-hepatitis-b-and-haemophilus-influenzae-type-b-conjugate-0" TargetMode="External"/><Relationship Id="rId2" Type="http://schemas.openxmlformats.org/officeDocument/2006/relationships/hyperlink" Target="https://extranet.who.int/prequal/vaccines/p/none-used-labelling-supply-through-un-agencies-also-marketed-labelled-commercial-name-1" TargetMode="External"/><Relationship Id="rId16" Type="http://schemas.openxmlformats.org/officeDocument/2006/relationships/hyperlink" Target="https://extranet.who.int/prequal/vaccines/p/easyfive-tt" TargetMode="External"/><Relationship Id="rId20" Type="http://schemas.openxmlformats.org/officeDocument/2006/relationships/drawing" Target="../drawings/drawing14.xml"/><Relationship Id="rId1" Type="http://schemas.openxmlformats.org/officeDocument/2006/relationships/hyperlink" Target="https://extranet.who.int/prequal/vaccines/p/none-used-labelling-supply-through-un-agencies-also-marketed-labelled-commercial-name-0" TargetMode="External"/><Relationship Id="rId6" Type="http://schemas.openxmlformats.org/officeDocument/2006/relationships/hyperlink" Target="https://extranet.who.int/prequal/vaccines/p/none-used-labelling-supply-through-un-agencies-also-marketed-labelled-commercial-name-10" TargetMode="External"/><Relationship Id="rId11" Type="http://schemas.openxmlformats.org/officeDocument/2006/relationships/hyperlink" Target="https://extranet.who.int/prequal/vaccines/p/diphtheria-tetanus-pertussis-hepatitis-b-and-haemophilus-influenzae-type-b-conjugate-4" TargetMode="External"/><Relationship Id="rId5" Type="http://schemas.openxmlformats.org/officeDocument/2006/relationships/hyperlink" Target="https://extranet.who.int/prequal/vaccines/p/none-used-labelling-supply-through-un-agencies-also-marketed-labelled-commercial-name-5" TargetMode="External"/><Relationship Id="rId15" Type="http://schemas.openxmlformats.org/officeDocument/2006/relationships/hyperlink" Target="https://extranet.who.int/prequal/vaccines/p/pentabio" TargetMode="External"/><Relationship Id="rId10" Type="http://schemas.openxmlformats.org/officeDocument/2006/relationships/hyperlink" Target="https://extranet.who.int/prequal/vaccines/p/diphtheria-tetanus-pertussis-hepatitis-b-and-haemophilus-influenzae-type-b-conjugate-2" TargetMode="External"/><Relationship Id="rId19" Type="http://schemas.openxmlformats.org/officeDocument/2006/relationships/printerSettings" Target="../printerSettings/printerSettings15.bin"/><Relationship Id="rId4" Type="http://schemas.openxmlformats.org/officeDocument/2006/relationships/hyperlink" Target="https://extranet.who.int/prequal/vaccines/p/diphtheria-tetanus-pertussis-hepatitis-b-and-haemophilus-influenzae-type-b-conjugate" TargetMode="External"/><Relationship Id="rId9" Type="http://schemas.openxmlformats.org/officeDocument/2006/relationships/hyperlink" Target="https://extranet.who.int/prequal/vaccines/p/none-used-labelling-supply-through-un-agencies-also-marketed-labelled-commercial-name-4" TargetMode="External"/><Relationship Id="rId14" Type="http://schemas.openxmlformats.org/officeDocument/2006/relationships/hyperlink" Target="https://extranet.who.int/prequal/vaccines/p/easyfive-tt-0"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extranet.who.int/pqweb/content/none-used-labelling-supply-through-un-agencies-also-marketed-labelled-commercial-name-comb-1" TargetMode="External"/><Relationship Id="rId1" Type="http://schemas.openxmlformats.org/officeDocument/2006/relationships/hyperlink" Target="https://extranet.who.int/pqweb/content/none-used-labelling-supply-through-un-agencies-also-marketed-labelled-commercial-name-comb-1" TargetMode="External"/><Relationship Id="rId4"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hyperlink" Target="https://extranet.who.int/prequal/vaccines/p/typbar-tcv" TargetMode="External"/><Relationship Id="rId2" Type="http://schemas.openxmlformats.org/officeDocument/2006/relationships/hyperlink" Target="https://extranet.who.int/prequal/vaccines/p/typhibevr-0" TargetMode="External"/><Relationship Id="rId1" Type="http://schemas.openxmlformats.org/officeDocument/2006/relationships/hyperlink" Target="https://extranet.who.int/prequal/vaccines/p/typbar-tcv-0" TargetMode="External"/><Relationship Id="rId6" Type="http://schemas.openxmlformats.org/officeDocument/2006/relationships/drawing" Target="../drawings/drawing16.xml"/><Relationship Id="rId5" Type="http://schemas.openxmlformats.org/officeDocument/2006/relationships/printerSettings" Target="../printerSettings/printerSettings17.bin"/><Relationship Id="rId4" Type="http://schemas.openxmlformats.org/officeDocument/2006/relationships/hyperlink" Target="https://extranet.who.int/prequal/vaccines/p/typhibevr"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extranet.who.int/prequal/vaccines/fvp-p-446" TargetMode="External"/><Relationship Id="rId2" Type="http://schemas.openxmlformats.org/officeDocument/2006/relationships/hyperlink" Target="https://extranet.who.int/prequal/vaccines/fvp-p-447" TargetMode="External"/><Relationship Id="rId1" Type="http://schemas.openxmlformats.org/officeDocument/2006/relationships/hyperlink" Target="https://extranet.who.int/pqweb/content/mosquirix" TargetMode="External"/><Relationship Id="rId5" Type="http://schemas.openxmlformats.org/officeDocument/2006/relationships/drawing" Target="../drawings/drawing17.xml"/><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s://extranet.who.int/prequal/vaccines/p/rabipur" TargetMode="External"/><Relationship Id="rId2" Type="http://schemas.openxmlformats.org/officeDocument/2006/relationships/hyperlink" Target="https://extranet.who.int/prequal/vaccines/p/vaxirab-n" TargetMode="External"/><Relationship Id="rId1" Type="http://schemas.openxmlformats.org/officeDocument/2006/relationships/hyperlink" Target="https://extranet.who.int/prequal/vaccines/p/rabies-vaccine-inactivated-freeze-driedrabivax-s" TargetMode="External"/><Relationship Id="rId6" Type="http://schemas.openxmlformats.org/officeDocument/2006/relationships/drawing" Target="../drawings/drawing18.xml"/><Relationship Id="rId5" Type="http://schemas.openxmlformats.org/officeDocument/2006/relationships/printerSettings" Target="../printerSettings/printerSettings19.bin"/><Relationship Id="rId4" Type="http://schemas.openxmlformats.org/officeDocument/2006/relationships/hyperlink" Target="https://extranet.who.int/prequal/vaccines/p/verora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s://extranet.who.int/prequal/vaccines/p/rotarix-1" TargetMode="External"/><Relationship Id="rId13" Type="http://schemas.openxmlformats.org/officeDocument/2006/relationships/hyperlink" Target="https://extranet.who.int/prequal/vaccines/p/rotavac-5dr" TargetMode="External"/><Relationship Id="rId18" Type="http://schemas.openxmlformats.org/officeDocument/2006/relationships/comments" Target="../comments2.xml"/><Relationship Id="rId3" Type="http://schemas.openxmlformats.org/officeDocument/2006/relationships/hyperlink" Target="https://extranet.who.int/prequal/vaccines/p/rotarix" TargetMode="External"/><Relationship Id="rId7" Type="http://schemas.openxmlformats.org/officeDocument/2006/relationships/hyperlink" Target="https://extranet.who.int/prequal/vaccines/p/rotavac-0" TargetMode="External"/><Relationship Id="rId12" Type="http://schemas.openxmlformats.org/officeDocument/2006/relationships/hyperlink" Target="https://extranet.who.int/prequal/vaccines/p/rotavac-5dr-0" TargetMode="External"/><Relationship Id="rId17" Type="http://schemas.openxmlformats.org/officeDocument/2006/relationships/vmlDrawing" Target="../drawings/vmlDrawing2.vml"/><Relationship Id="rId2" Type="http://schemas.openxmlformats.org/officeDocument/2006/relationships/hyperlink" Target="https://extranet.who.int/prequal/vaccines/p/rotateq" TargetMode="External"/><Relationship Id="rId16" Type="http://schemas.openxmlformats.org/officeDocument/2006/relationships/drawing" Target="../drawings/drawing19.xml"/><Relationship Id="rId1" Type="http://schemas.openxmlformats.org/officeDocument/2006/relationships/hyperlink" Target="https://extranet.who.int/prequal/vaccines/p/rotarix-0" TargetMode="External"/><Relationship Id="rId6" Type="http://schemas.openxmlformats.org/officeDocument/2006/relationships/hyperlink" Target="https://extranet.who.int/prequal/vaccines/p/rotasiil" TargetMode="External"/><Relationship Id="rId11" Type="http://schemas.openxmlformats.org/officeDocument/2006/relationships/hyperlink" Target="https://extranet.who.int/prequal/vaccines/p/rotasiil-liquid" TargetMode="External"/><Relationship Id="rId5" Type="http://schemas.openxmlformats.org/officeDocument/2006/relationships/hyperlink" Target="https://extranet.who.int/prequal/vaccines/p/rotasiil-0" TargetMode="External"/><Relationship Id="rId15" Type="http://schemas.openxmlformats.org/officeDocument/2006/relationships/printerSettings" Target="../printerSettings/printerSettings20.bin"/><Relationship Id="rId10" Type="http://schemas.openxmlformats.org/officeDocument/2006/relationships/hyperlink" Target="https://extranet.who.int/prequal/vaccines/p/rotasiilrthermo" TargetMode="External"/><Relationship Id="rId4" Type="http://schemas.openxmlformats.org/officeDocument/2006/relationships/hyperlink" Target="https://extranet.who.int/prequal/vaccines/p/rotavac" TargetMode="External"/><Relationship Id="rId9" Type="http://schemas.openxmlformats.org/officeDocument/2006/relationships/hyperlink" Target="https://extranet.who.int/prequal/vaccines/p/rotasiilrthermo-0" TargetMode="External"/><Relationship Id="rId14" Type="http://schemas.openxmlformats.org/officeDocument/2006/relationships/hyperlink" Target="https://extranet.who.int/prequal/vaccines/p/rotasiil-liquid-0"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extranet.who.int/prequal/vaccines/p/stabilized-yellow-fever-vaccine-0" TargetMode="External"/><Relationship Id="rId3" Type="http://schemas.openxmlformats.org/officeDocument/2006/relationships/hyperlink" Target="https://extranet.who.int/prequal/vaccines/p/stabilized-yellow-fever-vaccine-1" TargetMode="External"/><Relationship Id="rId7" Type="http://schemas.openxmlformats.org/officeDocument/2006/relationships/hyperlink" Target="https://extranet.who.int/prequal/vaccines/p/sinsavactm" TargetMode="External"/><Relationship Id="rId12" Type="http://schemas.openxmlformats.org/officeDocument/2006/relationships/drawing" Target="../drawings/drawing20.xml"/><Relationship Id="rId2" Type="http://schemas.openxmlformats.org/officeDocument/2006/relationships/hyperlink" Target="https://extranet.who.int/prequal/vaccines/p/stabilized-yellow-fever-vaccine" TargetMode="External"/><Relationship Id="rId1" Type="http://schemas.openxmlformats.org/officeDocument/2006/relationships/hyperlink" Target="https://extranet.who.int/prequal/vaccines/p/na" TargetMode="External"/><Relationship Id="rId6" Type="http://schemas.openxmlformats.org/officeDocument/2006/relationships/hyperlink" Target="https://extranet.who.int/prequal/vaccines/p/stamaril" TargetMode="External"/><Relationship Id="rId11" Type="http://schemas.openxmlformats.org/officeDocument/2006/relationships/printerSettings" Target="../printerSettings/printerSettings21.bin"/><Relationship Id="rId5" Type="http://schemas.openxmlformats.org/officeDocument/2006/relationships/hyperlink" Target="https://extranet.who.int/prequal/vaccines/p/yellow-fever-0" TargetMode="External"/><Relationship Id="rId10" Type="http://schemas.openxmlformats.org/officeDocument/2006/relationships/hyperlink" Target="https://extranet.who.int/prequal/vaccines/p/yellow-fever" TargetMode="External"/><Relationship Id="rId4" Type="http://schemas.openxmlformats.org/officeDocument/2006/relationships/hyperlink" Target="https://extranet.who.int/prequal/vaccines/p/na-0" TargetMode="External"/><Relationship Id="rId9" Type="http://schemas.openxmlformats.org/officeDocument/2006/relationships/hyperlink" Target="https://extranet.who.int/prequal/vaccines/p/yellow-fever-1"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extranet.who.int/prequal/vaccines/p/shanchol" TargetMode="External"/><Relationship Id="rId7" Type="http://schemas.openxmlformats.org/officeDocument/2006/relationships/printerSettings" Target="../printerSettings/printerSettings3.bin"/><Relationship Id="rId2" Type="http://schemas.openxmlformats.org/officeDocument/2006/relationships/hyperlink" Target="https://extranet.who.int/prequal/vaccines/p/euvichol" TargetMode="External"/><Relationship Id="rId1" Type="http://schemas.openxmlformats.org/officeDocument/2006/relationships/hyperlink" Target="https://extranet.who.int/prequal/vaccines/p/dukoralvaccine_quality/117_cholera/en/" TargetMode="External"/><Relationship Id="rId6" Type="http://schemas.openxmlformats.org/officeDocument/2006/relationships/hyperlink" Target="https://extranet.who.int/prequal/vaccines/p/shanchol" TargetMode="External"/><Relationship Id="rId5" Type="http://schemas.openxmlformats.org/officeDocument/2006/relationships/hyperlink" Target="https://extranet.who.int/prequal/vaccines/p/euvichol-plus" TargetMode="External"/><Relationship Id="rId4" Type="http://schemas.openxmlformats.org/officeDocument/2006/relationships/hyperlink" Target="https://extranet.who.int/prequal/vaccines/p/euvichol-plu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extranet.who.int/pqweb/content/gardasil" TargetMode="External"/><Relationship Id="rId2" Type="http://schemas.openxmlformats.org/officeDocument/2006/relationships/hyperlink" Target="https://extranet.who.int/pqweb/content/cervarix-0" TargetMode="External"/><Relationship Id="rId1" Type="http://schemas.openxmlformats.org/officeDocument/2006/relationships/hyperlink" Target="https://extranet.who.int/gavi/PQ_Web/PreviewVaccine.aspx?nav=0&amp;ID=179" TargetMode="External"/><Relationship Id="rId6" Type="http://schemas.openxmlformats.org/officeDocument/2006/relationships/drawing" Target="../drawings/drawing3.xml"/><Relationship Id="rId5" Type="http://schemas.openxmlformats.org/officeDocument/2006/relationships/printerSettings" Target="../printerSettings/printerSettings4.bin"/><Relationship Id="rId4" Type="http://schemas.openxmlformats.org/officeDocument/2006/relationships/hyperlink" Target="https://extranet.who.int/pqweb/content/cecolin%C2%A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extranet.who.int/prequal/vaccines/p/eupolio-inj" TargetMode="External"/><Relationship Id="rId13" Type="http://schemas.openxmlformats.org/officeDocument/2006/relationships/hyperlink" Target="https://extranet.who.int/prequal/vaccines/p/poliomyelitis-vaccine-inactivated-0" TargetMode="External"/><Relationship Id="rId3" Type="http://schemas.openxmlformats.org/officeDocument/2006/relationships/hyperlink" Target="https://extranet.who.int/prequal/vaccines/p/poliomyelitis-vaccine-inactivated" TargetMode="External"/><Relationship Id="rId7" Type="http://schemas.openxmlformats.org/officeDocument/2006/relationships/hyperlink" Target="https://extranet.who.int/prequal/vaccines/p/picovax" TargetMode="External"/><Relationship Id="rId12" Type="http://schemas.openxmlformats.org/officeDocument/2006/relationships/hyperlink" Target="https://extranet.who.int/prequal/vaccines/p/poliomyelitis-vaccine-inactivated-2" TargetMode="External"/><Relationship Id="rId17" Type="http://schemas.openxmlformats.org/officeDocument/2006/relationships/drawing" Target="../drawings/drawing4.xml"/><Relationship Id="rId2" Type="http://schemas.openxmlformats.org/officeDocument/2006/relationships/hyperlink" Target="https://extranet.who.int/prequal/vaccines/p/poliomyelitis-vaccine-inactivated-1" TargetMode="External"/><Relationship Id="rId16" Type="http://schemas.openxmlformats.org/officeDocument/2006/relationships/printerSettings" Target="../printerSettings/printerSettings5.bin"/><Relationship Id="rId1" Type="http://schemas.openxmlformats.org/officeDocument/2006/relationships/hyperlink" Target="https://extranet.who.int/prequal/vaccines/p/ipv-vaccine-ajv" TargetMode="External"/><Relationship Id="rId6" Type="http://schemas.openxmlformats.org/officeDocument/2006/relationships/hyperlink" Target="https://extranet.who.int/prequal/vaccines/p/poliomyelitis-vaccine" TargetMode="External"/><Relationship Id="rId11" Type="http://schemas.openxmlformats.org/officeDocument/2006/relationships/hyperlink" Target="https://extranet.who.int/prequal/vaccines/p/poliomyelitis-vaccine-vero-cell-inactivated-sabin-strains-0" TargetMode="External"/><Relationship Id="rId5" Type="http://schemas.openxmlformats.org/officeDocument/2006/relationships/hyperlink" Target="https://extranet.who.int/prequal/vaccines/p/poliomyelitis-vaccine-multidose-suspension-injection-25-ml" TargetMode="External"/><Relationship Id="rId15" Type="http://schemas.openxmlformats.org/officeDocument/2006/relationships/hyperlink" Target="https://extranet.who.int/prequal/vaccines/p/shanipvtm-0" TargetMode="External"/><Relationship Id="rId10" Type="http://schemas.openxmlformats.org/officeDocument/2006/relationships/hyperlink" Target="https://extranet.who.int/prequal/vaccines/p/poliomyelitis-vaccine-vero-cell-inactivated-sabin-strains" TargetMode="External"/><Relationship Id="rId4" Type="http://schemas.openxmlformats.org/officeDocument/2006/relationships/hyperlink" Target="https://extranet.who.int/prequal/vaccines/p/imovax-polio" TargetMode="External"/><Relationship Id="rId9" Type="http://schemas.openxmlformats.org/officeDocument/2006/relationships/hyperlink" Target="https://extranet.who.int/prequal/vaccines/p/eupolio-inj-0" TargetMode="External"/><Relationship Id="rId14" Type="http://schemas.openxmlformats.org/officeDocument/2006/relationships/hyperlink" Target="https://extranet.who.int/pqweb/content/shanipv" TargetMode="External"/></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extranet.who.int/prequal/vaccines/p/imojev-md" TargetMode="External"/><Relationship Id="rId7" Type="http://schemas.openxmlformats.org/officeDocument/2006/relationships/drawing" Target="../drawings/drawing5.xml"/><Relationship Id="rId2" Type="http://schemas.openxmlformats.org/officeDocument/2006/relationships/hyperlink" Target="https://extranet.who.int/prequal/vaccines/p/jeevr-3mg-0" TargetMode="External"/><Relationship Id="rId1" Type="http://schemas.openxmlformats.org/officeDocument/2006/relationships/hyperlink" Target="https://extranet.who.int/prequal/vaccines/p/jeevr-3mg" TargetMode="External"/><Relationship Id="rId6" Type="http://schemas.openxmlformats.org/officeDocument/2006/relationships/printerSettings" Target="../printerSettings/printerSettings6.bin"/><Relationship Id="rId5" Type="http://schemas.openxmlformats.org/officeDocument/2006/relationships/hyperlink" Target="https://extranet.who.int/prequal/vaccines/p/japanese-encephalitis-vaccine-live-sa14-14-2" TargetMode="External"/><Relationship Id="rId4" Type="http://schemas.openxmlformats.org/officeDocument/2006/relationships/hyperlink" Target="https://extranet.who.int/prequal/vaccines/p/japanese-encephalitis-vaccine-live-sa14-14-2-0" TargetMode="External"/><Relationship Id="rId9" Type="http://schemas.openxmlformats.org/officeDocument/2006/relationships/comments" Target="../comments1.xml"/></Relationships>
</file>

<file path=xl/worksheets/_rels/sheet7.xml.rels><?xml version="1.0" encoding="UTF-8" standalone="yes"?>
<Relationships xmlns="http://schemas.openxmlformats.org/package/2006/relationships"><Relationship Id="rId8" Type="http://schemas.openxmlformats.org/officeDocument/2006/relationships/hyperlink" Target="https://extranet.who.int/prequal/vaccines/p/measles-vaccine-live-attenuated-1" TargetMode="External"/><Relationship Id="rId3" Type="http://schemas.openxmlformats.org/officeDocument/2006/relationships/hyperlink" Target="https://extranet.who.int/prequal/vaccines/p/measles-vaccine-0" TargetMode="External"/><Relationship Id="rId7" Type="http://schemas.openxmlformats.org/officeDocument/2006/relationships/hyperlink" Target="https://extranet.who.int/prequal/vaccines/p/measles-vaccine-live-attenuated-2" TargetMode="External"/><Relationship Id="rId2" Type="http://schemas.openxmlformats.org/officeDocument/2006/relationships/hyperlink" Target="https://extranet.who.int/prequal/vaccines/p/measles-vaccine-live-attenuated" TargetMode="External"/><Relationship Id="rId1" Type="http://schemas.openxmlformats.org/officeDocument/2006/relationships/hyperlink" Target="https://extranet.who.int/prequal/vaccines/p/measles-vaccine-live-attenuated-0" TargetMode="External"/><Relationship Id="rId6" Type="http://schemas.openxmlformats.org/officeDocument/2006/relationships/hyperlink" Target="https://extranet.who.int/prequal/vaccines/p/measles-vaccine" TargetMode="External"/><Relationship Id="rId11" Type="http://schemas.openxmlformats.org/officeDocument/2006/relationships/drawing" Target="../drawings/drawing6.xml"/><Relationship Id="rId5" Type="http://schemas.openxmlformats.org/officeDocument/2006/relationships/hyperlink" Target="https://extranet.who.int/prequal/vaccines/p/measles-vaccine-live-attenuated-2" TargetMode="External"/><Relationship Id="rId10" Type="http://schemas.openxmlformats.org/officeDocument/2006/relationships/printerSettings" Target="../printerSettings/printerSettings7.bin"/><Relationship Id="rId4" Type="http://schemas.openxmlformats.org/officeDocument/2006/relationships/hyperlink" Target="https://extranet.who.int/prequal/vaccines/p/measles-vaccine" TargetMode="External"/><Relationship Id="rId9" Type="http://schemas.openxmlformats.org/officeDocument/2006/relationships/hyperlink" Target="https://extranet.who.int/prequal/vaccines/p/measles-vaccine-live-attenuated-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extranet.who.int/prequal/vaccines/p/measles-and-rubella-vaccine-live-attenuated-freeze-dried-1" TargetMode="External"/><Relationship Id="rId13" Type="http://schemas.openxmlformats.org/officeDocument/2006/relationships/drawing" Target="../drawings/drawing7.xml"/><Relationship Id="rId3" Type="http://schemas.openxmlformats.org/officeDocument/2006/relationships/hyperlink" Target="https://extranet.who.int/prequal/vaccines/p/measles-and-rubella-vaccine-live-attenuated-2" TargetMode="External"/><Relationship Id="rId7" Type="http://schemas.openxmlformats.org/officeDocument/2006/relationships/hyperlink" Target="https://extranet.who.int/prequal/vaccines/p/measles-and-rubella-vaccine-live-attenuated-freeze-dried-1" TargetMode="External"/><Relationship Id="rId12" Type="http://schemas.openxmlformats.org/officeDocument/2006/relationships/printerSettings" Target="../printerSettings/printerSettings8.bin"/><Relationship Id="rId2" Type="http://schemas.openxmlformats.org/officeDocument/2006/relationships/hyperlink" Target="https://extranet.who.int/prequal/vaccines/p/measles-and-rubella-vaccine-live-attenuated-1" TargetMode="External"/><Relationship Id="rId1" Type="http://schemas.openxmlformats.org/officeDocument/2006/relationships/hyperlink" Target="https://extranet.who.int/prequal/vaccines/p/measles-and-rubella-vaccine-live-attenuated-1" TargetMode="External"/><Relationship Id="rId6" Type="http://schemas.openxmlformats.org/officeDocument/2006/relationships/hyperlink" Target="https://extranet.who.int/prequal/vaccines/p/measles-and-rubella-vaccine-live-attenuated-freeze-dried-0" TargetMode="External"/><Relationship Id="rId11" Type="http://schemas.openxmlformats.org/officeDocument/2006/relationships/hyperlink" Target="https://extranet.who.int/prequal/vaccines/p/measles-and-rubella-vaccine-live-attenuated-0" TargetMode="External"/><Relationship Id="rId5" Type="http://schemas.openxmlformats.org/officeDocument/2006/relationships/hyperlink" Target="https://extranet.who.int/prequal/vaccines/p/measles-and-rubella-vaccine-live-attenuated-freeze-dried-0" TargetMode="External"/><Relationship Id="rId10" Type="http://schemas.openxmlformats.org/officeDocument/2006/relationships/hyperlink" Target="https://extranet.who.int/prequal/vaccines/p/measles-and-rubella-vaccine-live-attenuated-freeze-dried" TargetMode="External"/><Relationship Id="rId4" Type="http://schemas.openxmlformats.org/officeDocument/2006/relationships/hyperlink" Target="https://extranet.who.int/prequal/vaccines/p/measles-and-rubella-vaccine-live-attenuated-2" TargetMode="External"/><Relationship Id="rId9" Type="http://schemas.openxmlformats.org/officeDocument/2006/relationships/hyperlink" Target="https://extranet.who.int/prequal/vaccines/p/measles-and-rubella-vaccine-live-attenuated"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extranet.who.int/prequal/vaccines/p/meningococcal-conjugate-5-micrograms-menafrivac-5mg" TargetMode="External"/><Relationship Id="rId1" Type="http://schemas.openxmlformats.org/officeDocument/2006/relationships/hyperlink" Target="https://extranet.who.int/prequal/vaccines/p/meningococcal-conjugate-menafrivac"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H62"/>
  <sheetViews>
    <sheetView tabSelected="1" zoomScale="80" zoomScaleNormal="80" workbookViewId="0">
      <selection activeCell="B1" sqref="B1:B62"/>
    </sheetView>
  </sheetViews>
  <sheetFormatPr defaultColWidth="11.453125" defaultRowHeight="14.5"/>
  <cols>
    <col min="1" max="1" width="23.1796875" style="10" customWidth="1"/>
    <col min="2" max="2" width="152" style="11" customWidth="1"/>
    <col min="3" max="60" width="9.1796875" style="980" customWidth="1"/>
  </cols>
  <sheetData>
    <row r="1" spans="2:60" ht="23.25" customHeight="1">
      <c r="B1" s="977" t="s">
        <v>960</v>
      </c>
      <c r="C1" s="979"/>
      <c r="D1" s="979"/>
      <c r="E1" s="979"/>
      <c r="F1" s="979"/>
      <c r="G1" s="979"/>
      <c r="H1" s="979"/>
      <c r="I1" s="979"/>
      <c r="J1" s="979"/>
      <c r="K1" s="979"/>
      <c r="L1" s="979"/>
      <c r="M1" s="979"/>
      <c r="N1" s="979"/>
      <c r="O1" s="979"/>
      <c r="P1" s="979"/>
      <c r="Q1" s="979"/>
      <c r="R1" s="979"/>
      <c r="S1" s="979"/>
      <c r="T1" s="979"/>
      <c r="U1" s="979"/>
      <c r="V1" s="979"/>
      <c r="W1" s="979"/>
      <c r="X1" s="979"/>
      <c r="Y1" s="979"/>
      <c r="Z1" s="979"/>
      <c r="AA1" s="979"/>
      <c r="AB1" s="979"/>
      <c r="AC1" s="979"/>
      <c r="AD1" s="979"/>
      <c r="AE1" s="979"/>
      <c r="AF1" s="979"/>
      <c r="AG1" s="979"/>
      <c r="AH1" s="979"/>
      <c r="AI1" s="979"/>
      <c r="AJ1" s="979"/>
      <c r="AK1" s="979"/>
      <c r="AL1" s="979"/>
      <c r="AM1" s="979"/>
      <c r="AN1" s="979"/>
      <c r="AO1" s="979"/>
      <c r="AP1" s="979"/>
      <c r="AQ1" s="979"/>
      <c r="AR1" s="979"/>
      <c r="AS1" s="979"/>
      <c r="AT1" s="979"/>
      <c r="AU1" s="979"/>
      <c r="AV1" s="979"/>
      <c r="AW1" s="979"/>
      <c r="AX1" s="979"/>
      <c r="AY1" s="979"/>
      <c r="AZ1" s="979"/>
      <c r="BA1" s="979"/>
      <c r="BB1" s="979"/>
      <c r="BC1" s="979"/>
      <c r="BD1" s="979"/>
      <c r="BE1" s="979"/>
      <c r="BF1" s="979"/>
      <c r="BG1" s="979"/>
      <c r="BH1" s="979"/>
    </row>
    <row r="2" spans="2:60">
      <c r="B2" s="978"/>
    </row>
    <row r="3" spans="2:60">
      <c r="B3" s="978"/>
    </row>
    <row r="4" spans="2:60">
      <c r="B4" s="978"/>
    </row>
    <row r="5" spans="2:60">
      <c r="B5" s="978"/>
    </row>
    <row r="6" spans="2:60">
      <c r="B6" s="978"/>
    </row>
    <row r="7" spans="2:60">
      <c r="B7" s="978"/>
    </row>
    <row r="8" spans="2:60">
      <c r="B8" s="978"/>
    </row>
    <row r="9" spans="2:60">
      <c r="B9" s="978"/>
    </row>
    <row r="10" spans="2:60">
      <c r="B10" s="978"/>
    </row>
    <row r="11" spans="2:60">
      <c r="B11" s="978"/>
    </row>
    <row r="12" spans="2:60">
      <c r="B12" s="978"/>
    </row>
    <row r="13" spans="2:60">
      <c r="B13" s="978"/>
    </row>
    <row r="14" spans="2:60">
      <c r="B14" s="978"/>
    </row>
    <row r="15" spans="2:60">
      <c r="B15" s="978"/>
    </row>
    <row r="16" spans="2:60">
      <c r="B16" s="978"/>
    </row>
    <row r="17" spans="2:2">
      <c r="B17" s="978"/>
    </row>
    <row r="18" spans="2:2">
      <c r="B18" s="978"/>
    </row>
    <row r="19" spans="2:2">
      <c r="B19" s="978"/>
    </row>
    <row r="20" spans="2:2">
      <c r="B20" s="978"/>
    </row>
    <row r="21" spans="2:2">
      <c r="B21" s="978"/>
    </row>
    <row r="22" spans="2:2">
      <c r="B22" s="978"/>
    </row>
    <row r="23" spans="2:2">
      <c r="B23" s="978"/>
    </row>
    <row r="24" spans="2:2">
      <c r="B24" s="978"/>
    </row>
    <row r="25" spans="2:2">
      <c r="B25" s="978"/>
    </row>
    <row r="26" spans="2:2">
      <c r="B26" s="978"/>
    </row>
    <row r="27" spans="2:2">
      <c r="B27" s="978"/>
    </row>
    <row r="28" spans="2:2">
      <c r="B28" s="978"/>
    </row>
    <row r="29" spans="2:2">
      <c r="B29" s="978"/>
    </row>
    <row r="30" spans="2:2">
      <c r="B30" s="978"/>
    </row>
    <row r="31" spans="2:2">
      <c r="B31" s="978"/>
    </row>
    <row r="32" spans="2:2">
      <c r="B32" s="978"/>
    </row>
    <row r="33" spans="2:2">
      <c r="B33" s="978"/>
    </row>
    <row r="34" spans="2:2">
      <c r="B34" s="978"/>
    </row>
    <row r="35" spans="2:2">
      <c r="B35" s="978"/>
    </row>
    <row r="36" spans="2:2">
      <c r="B36" s="978"/>
    </row>
    <row r="37" spans="2:2">
      <c r="B37" s="978"/>
    </row>
    <row r="38" spans="2:2">
      <c r="B38" s="978"/>
    </row>
    <row r="39" spans="2:2">
      <c r="B39" s="978"/>
    </row>
    <row r="40" spans="2:2">
      <c r="B40" s="978"/>
    </row>
    <row r="41" spans="2:2">
      <c r="B41" s="978"/>
    </row>
    <row r="42" spans="2:2">
      <c r="B42" s="978"/>
    </row>
    <row r="43" spans="2:2">
      <c r="B43" s="978"/>
    </row>
    <row r="44" spans="2:2">
      <c r="B44" s="978"/>
    </row>
    <row r="45" spans="2:2">
      <c r="B45" s="978"/>
    </row>
    <row r="46" spans="2:2">
      <c r="B46" s="978"/>
    </row>
    <row r="47" spans="2:2">
      <c r="B47" s="978"/>
    </row>
    <row r="48" spans="2:2">
      <c r="B48" s="978"/>
    </row>
    <row r="49" spans="2:2">
      <c r="B49" s="978"/>
    </row>
    <row r="50" spans="2:2">
      <c r="B50" s="978"/>
    </row>
    <row r="51" spans="2:2">
      <c r="B51" s="978"/>
    </row>
    <row r="52" spans="2:2">
      <c r="B52" s="978"/>
    </row>
    <row r="53" spans="2:2">
      <c r="B53" s="978"/>
    </row>
    <row r="54" spans="2:2">
      <c r="B54" s="978"/>
    </row>
    <row r="55" spans="2:2">
      <c r="B55" s="978"/>
    </row>
    <row r="56" spans="2:2">
      <c r="B56" s="978"/>
    </row>
    <row r="57" spans="2:2">
      <c r="B57" s="978"/>
    </row>
    <row r="58" spans="2:2">
      <c r="B58" s="978"/>
    </row>
    <row r="59" spans="2:2">
      <c r="B59" s="978"/>
    </row>
    <row r="60" spans="2:2">
      <c r="B60" s="978"/>
    </row>
    <row r="61" spans="2:2">
      <c r="B61" s="978"/>
    </row>
    <row r="62" spans="2:2">
      <c r="B62" s="978"/>
    </row>
  </sheetData>
  <mergeCells count="2">
    <mergeCell ref="B1:B62"/>
    <mergeCell ref="C1:BH1048576"/>
  </mergeCells>
  <printOptions horizontalCentered="1" verticalCentered="1"/>
  <pageMargins left="0.118110236220472" right="0.118110236220472" top="0.118110236220472" bottom="0.118110236220472" header="0.118110236220472" footer="0.118110236220472"/>
  <pageSetup paperSize="8" pageOrder="overThenDown" orientation="landscape" cellComments="atEn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C97D4-1C53-4543-B3FE-EEDD9719B4D5}">
  <sheetPr>
    <tabColor rgb="FF92D050"/>
    <pageSetUpPr fitToPage="1"/>
  </sheetPr>
  <dimension ref="A2:AA42"/>
  <sheetViews>
    <sheetView showGridLines="0" topLeftCell="C21" zoomScale="60" zoomScaleNormal="60" workbookViewId="0">
      <selection activeCell="W27" sqref="W27"/>
    </sheetView>
  </sheetViews>
  <sheetFormatPr defaultRowHeight="14.5"/>
  <cols>
    <col min="1" max="1" width="5.1796875" style="947" customWidth="1"/>
    <col min="2" max="2" width="78.81640625" style="947" customWidth="1"/>
    <col min="3" max="6" width="8.81640625" style="947" customWidth="1"/>
    <col min="7" max="7" width="19.54296875" style="947" customWidth="1"/>
    <col min="8" max="10" width="9.1796875" style="947" customWidth="1"/>
    <col min="11" max="11" width="12.81640625" style="947" customWidth="1"/>
    <col min="12" max="12" width="14.1796875" style="947" customWidth="1"/>
    <col min="13" max="16" width="8.81640625" style="947" customWidth="1"/>
    <col min="17" max="17" width="19.54296875" style="947" customWidth="1"/>
    <col min="18" max="20" width="9.1796875" style="947" customWidth="1"/>
    <col min="21" max="21" width="12.81640625" style="947" customWidth="1"/>
    <col min="22" max="22" width="15.08984375" style="947" customWidth="1"/>
    <col min="23" max="23" width="12" style="947" customWidth="1"/>
    <col min="24" max="24" width="8.7265625" style="950"/>
    <col min="25" max="25" width="8.7265625" style="947"/>
    <col min="26" max="26" width="78.1796875" style="947" customWidth="1"/>
    <col min="27" max="27" width="66.1796875" style="947" customWidth="1"/>
    <col min="28" max="16384" width="8.7265625" style="947"/>
  </cols>
  <sheetData>
    <row r="2" spans="1:27" ht="47.25" customHeight="1">
      <c r="B2" s="1440" t="str">
        <f>Choléra!B2</f>
        <v>DANS LE MENU</v>
      </c>
      <c r="C2" s="1440"/>
      <c r="D2" s="1440"/>
      <c r="E2" s="1440"/>
      <c r="F2" s="1440"/>
      <c r="G2" s="1440"/>
      <c r="H2" s="1440"/>
      <c r="I2" s="1440"/>
      <c r="J2" s="1440"/>
      <c r="K2" s="1440"/>
      <c r="L2" s="1440"/>
      <c r="M2" s="948"/>
      <c r="N2" s="948"/>
      <c r="O2" s="948"/>
      <c r="P2" s="948"/>
      <c r="Q2" s="948"/>
      <c r="R2" s="948"/>
      <c r="S2" s="948"/>
      <c r="T2" s="948"/>
      <c r="U2" s="948"/>
      <c r="V2" s="948"/>
      <c r="W2" s="949"/>
      <c r="Z2" s="951" t="str">
        <f>Choléra!P2</f>
        <v>AUTRES VACCINS PRÉ-QUALIFIÉS NON PRÉSENTÉS DANS LE MENU DE GAVI</v>
      </c>
      <c r="AA2" s="951"/>
    </row>
    <row r="3" spans="1:27" ht="15" customHeight="1">
      <c r="A3" s="952"/>
      <c r="B3" s="952"/>
      <c r="C3" s="952"/>
      <c r="D3" s="952"/>
      <c r="E3" s="952"/>
      <c r="F3" s="952"/>
      <c r="G3" s="952"/>
      <c r="H3" s="952"/>
      <c r="I3" s="952"/>
      <c r="J3" s="952"/>
      <c r="K3" s="952"/>
      <c r="L3" s="952"/>
      <c r="M3" s="952"/>
      <c r="N3" s="952"/>
      <c r="O3" s="952"/>
      <c r="P3" s="952"/>
      <c r="Q3" s="952"/>
      <c r="R3" s="952"/>
      <c r="S3" s="952"/>
      <c r="T3" s="952"/>
      <c r="U3" s="952"/>
      <c r="V3" s="952"/>
      <c r="W3" s="952"/>
      <c r="X3" s="953"/>
      <c r="Y3" s="952"/>
      <c r="Z3" s="947" t="str">
        <f>Choléra!P3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row>
    <row r="4" spans="1:27" ht="21.75" customHeight="1">
      <c r="A4" s="952"/>
      <c r="B4" s="1441" t="str">
        <f>Choléra!B4</f>
        <v xml:space="preserve">Les vaccins indiqués ci-dessous sont actuellement proposés par Gavi et figurent dans le portail de soutien du pays.   
</v>
      </c>
      <c r="C4" s="1441"/>
      <c r="D4" s="1441"/>
      <c r="E4" s="1441"/>
      <c r="F4" s="1441"/>
      <c r="G4" s="1441"/>
      <c r="H4" s="1441"/>
      <c r="I4" s="1441"/>
      <c r="J4" s="1441"/>
      <c r="K4" s="1441"/>
      <c r="L4" s="1441"/>
      <c r="M4" s="954"/>
      <c r="N4" s="954"/>
      <c r="O4" s="954"/>
      <c r="P4" s="954"/>
      <c r="Q4" s="954"/>
      <c r="R4" s="954"/>
      <c r="S4" s="954"/>
      <c r="T4" s="954"/>
      <c r="U4" s="954"/>
      <c r="V4" s="954"/>
      <c r="W4" s="952"/>
      <c r="X4" s="953"/>
      <c r="Y4" s="952"/>
    </row>
    <row r="5" spans="1:27" ht="18.5">
      <c r="A5" s="952"/>
      <c r="B5" s="1441"/>
      <c r="C5" s="1441"/>
      <c r="D5" s="1441"/>
      <c r="E5" s="1441"/>
      <c r="F5" s="1441"/>
      <c r="G5" s="1441"/>
      <c r="H5" s="1441"/>
      <c r="I5" s="1441"/>
      <c r="J5" s="1441"/>
      <c r="K5" s="1441"/>
      <c r="L5" s="1441"/>
      <c r="M5" s="954"/>
      <c r="N5" s="954"/>
      <c r="O5" s="954"/>
      <c r="P5" s="954"/>
      <c r="Q5" s="954"/>
      <c r="R5" s="954"/>
      <c r="S5" s="954"/>
      <c r="T5" s="954"/>
      <c r="U5" s="954"/>
      <c r="V5" s="954"/>
      <c r="W5" s="952"/>
      <c r="X5" s="953"/>
      <c r="Y5" s="952"/>
    </row>
    <row r="6" spans="1:27" ht="19" thickBot="1">
      <c r="A6" s="952"/>
      <c r="B6" s="952"/>
      <c r="C6" s="952"/>
      <c r="D6" s="952"/>
      <c r="E6" s="952"/>
      <c r="F6" s="952"/>
      <c r="G6" s="955"/>
      <c r="H6" s="955"/>
      <c r="I6" s="955"/>
      <c r="J6" s="955"/>
      <c r="K6" s="955"/>
      <c r="L6" s="955"/>
      <c r="M6" s="952"/>
      <c r="N6" s="952"/>
      <c r="O6" s="952"/>
      <c r="P6" s="952"/>
      <c r="Q6" s="955"/>
      <c r="R6" s="955"/>
      <c r="S6" s="955"/>
      <c r="T6" s="955"/>
      <c r="U6" s="955"/>
      <c r="V6" s="955"/>
      <c r="W6" s="952"/>
      <c r="X6" s="953"/>
      <c r="Y6" s="952"/>
      <c r="Z6" s="952"/>
      <c r="AA6" s="952"/>
    </row>
    <row r="7" spans="1:27" ht="57" customHeight="1">
      <c r="A7" s="952"/>
      <c r="B7" s="975" t="s">
        <v>971</v>
      </c>
      <c r="C7" s="1442" t="s">
        <v>977</v>
      </c>
      <c r="D7" s="1443"/>
      <c r="E7" s="1443"/>
      <c r="F7" s="1443"/>
      <c r="G7" s="1443"/>
      <c r="H7" s="1443"/>
      <c r="I7" s="1443"/>
      <c r="J7" s="1443"/>
      <c r="K7" s="1443"/>
      <c r="L7" s="1443"/>
      <c r="M7" s="1443"/>
      <c r="N7" s="1443"/>
      <c r="O7" s="1443"/>
      <c r="P7" s="1443"/>
      <c r="Q7" s="1443"/>
      <c r="R7" s="1443"/>
      <c r="S7" s="1443"/>
      <c r="T7" s="1443"/>
      <c r="U7" s="1443"/>
      <c r="V7" s="1444"/>
      <c r="W7" s="952"/>
      <c r="X7" s="953"/>
      <c r="Y7" s="952"/>
      <c r="Z7" s="976" t="s">
        <v>971</v>
      </c>
      <c r="AA7" s="956" t="s">
        <v>976</v>
      </c>
    </row>
    <row r="8" spans="1:27" ht="21" customHeight="1">
      <c r="A8" s="952"/>
      <c r="B8" s="957" t="s">
        <v>970</v>
      </c>
      <c r="C8" s="1445" t="s">
        <v>978</v>
      </c>
      <c r="D8" s="1446"/>
      <c r="E8" s="1446"/>
      <c r="F8" s="1446"/>
      <c r="G8" s="1446"/>
      <c r="H8" s="1446"/>
      <c r="I8" s="1446"/>
      <c r="J8" s="1446"/>
      <c r="K8" s="1446"/>
      <c r="L8" s="1446"/>
      <c r="M8" s="1446"/>
      <c r="N8" s="1446"/>
      <c r="O8" s="1446"/>
      <c r="P8" s="1446"/>
      <c r="Q8" s="1446"/>
      <c r="R8" s="1446"/>
      <c r="S8" s="1446"/>
      <c r="T8" s="1446"/>
      <c r="U8" s="1446"/>
      <c r="V8" s="1447"/>
      <c r="W8" s="952"/>
      <c r="X8" s="953"/>
      <c r="Y8" s="952"/>
      <c r="Z8" s="958" t="s">
        <v>970</v>
      </c>
      <c r="AA8" s="959"/>
    </row>
    <row r="9" spans="1:27" ht="21">
      <c r="A9" s="952"/>
      <c r="B9" s="957" t="s">
        <v>969</v>
      </c>
      <c r="C9" s="1448" t="s">
        <v>962</v>
      </c>
      <c r="D9" s="1449"/>
      <c r="E9" s="1449"/>
      <c r="F9" s="1449"/>
      <c r="G9" s="1449"/>
      <c r="H9" s="1449"/>
      <c r="I9" s="1449"/>
      <c r="J9" s="1449"/>
      <c r="K9" s="1449"/>
      <c r="L9" s="1449"/>
      <c r="M9" s="1449"/>
      <c r="N9" s="1449"/>
      <c r="O9" s="1449"/>
      <c r="P9" s="1449"/>
      <c r="Q9" s="1449"/>
      <c r="R9" s="1449"/>
      <c r="S9" s="1449"/>
      <c r="T9" s="1449"/>
      <c r="U9" s="1449"/>
      <c r="V9" s="1450"/>
      <c r="W9" s="952"/>
      <c r="X9" s="953"/>
      <c r="Y9" s="952"/>
      <c r="Z9" s="958" t="s">
        <v>969</v>
      </c>
      <c r="AA9" s="959"/>
    </row>
    <row r="10" spans="1:27" ht="66" customHeight="1">
      <c r="A10" s="952"/>
      <c r="B10" s="30" t="s">
        <v>8</v>
      </c>
      <c r="C10" s="1451" t="s">
        <v>963</v>
      </c>
      <c r="D10" s="1452"/>
      <c r="E10" s="1452"/>
      <c r="F10" s="1452"/>
      <c r="G10" s="1452"/>
      <c r="H10" s="1452"/>
      <c r="I10" s="1452"/>
      <c r="J10" s="1452"/>
      <c r="K10" s="1452"/>
      <c r="L10" s="1453"/>
      <c r="M10" s="1451" t="s">
        <v>964</v>
      </c>
      <c r="N10" s="1452"/>
      <c r="O10" s="1452"/>
      <c r="P10" s="1452"/>
      <c r="Q10" s="1452"/>
      <c r="R10" s="1452"/>
      <c r="S10" s="1452"/>
      <c r="T10" s="1452"/>
      <c r="U10" s="1452"/>
      <c r="V10" s="1453"/>
      <c r="W10" s="952"/>
      <c r="X10" s="953"/>
      <c r="Y10" s="952"/>
      <c r="Z10" s="270" t="s">
        <v>8</v>
      </c>
      <c r="AA10" s="960"/>
    </row>
    <row r="11" spans="1:27" ht="21">
      <c r="A11" s="952"/>
      <c r="B11" s="264" t="s">
        <v>972</v>
      </c>
      <c r="C11" s="1462" t="s">
        <v>300</v>
      </c>
      <c r="D11" s="1463"/>
      <c r="E11" s="1463"/>
      <c r="F11" s="1463"/>
      <c r="G11" s="1463"/>
      <c r="H11" s="1464" t="s">
        <v>300</v>
      </c>
      <c r="I11" s="1463"/>
      <c r="J11" s="1463"/>
      <c r="K11" s="1463"/>
      <c r="L11" s="1465"/>
      <c r="M11" s="1462" t="s">
        <v>300</v>
      </c>
      <c r="N11" s="1463"/>
      <c r="O11" s="1463"/>
      <c r="P11" s="1463"/>
      <c r="Q11" s="1463"/>
      <c r="R11" s="1464" t="s">
        <v>300</v>
      </c>
      <c r="S11" s="1463"/>
      <c r="T11" s="1463"/>
      <c r="U11" s="1463"/>
      <c r="V11" s="1465"/>
      <c r="W11" s="952"/>
      <c r="X11" s="953"/>
      <c r="Y11" s="961"/>
      <c r="Z11" s="302" t="s">
        <v>972</v>
      </c>
      <c r="AA11" s="959"/>
    </row>
    <row r="12" spans="1:27" ht="18.5">
      <c r="A12" s="952"/>
      <c r="B12" s="6" t="s">
        <v>305</v>
      </c>
      <c r="C12" s="1466" t="s">
        <v>294</v>
      </c>
      <c r="D12" s="1467"/>
      <c r="E12" s="1467"/>
      <c r="F12" s="1467"/>
      <c r="G12" s="1467"/>
      <c r="H12" s="1467" t="s">
        <v>52</v>
      </c>
      <c r="I12" s="1467"/>
      <c r="J12" s="1467"/>
      <c r="K12" s="1467"/>
      <c r="L12" s="1468"/>
      <c r="M12" s="1466" t="s">
        <v>294</v>
      </c>
      <c r="N12" s="1467"/>
      <c r="O12" s="1467"/>
      <c r="P12" s="1467"/>
      <c r="Q12" s="1467"/>
      <c r="R12" s="1467" t="s">
        <v>52</v>
      </c>
      <c r="S12" s="1467"/>
      <c r="T12" s="1467"/>
      <c r="U12" s="1467"/>
      <c r="V12" s="1468"/>
      <c r="W12" s="952"/>
      <c r="X12" s="953"/>
      <c r="Y12" s="952"/>
      <c r="Z12" s="269" t="s">
        <v>305</v>
      </c>
      <c r="AA12" s="959"/>
    </row>
    <row r="13" spans="1:27" ht="47.25" customHeight="1">
      <c r="A13" s="952"/>
      <c r="B13" s="7" t="s">
        <v>11</v>
      </c>
      <c r="C13" s="1454" t="s">
        <v>979</v>
      </c>
      <c r="D13" s="1455"/>
      <c r="E13" s="1455"/>
      <c r="F13" s="1455"/>
      <c r="G13" s="1455"/>
      <c r="H13" s="1455" t="s">
        <v>980</v>
      </c>
      <c r="I13" s="1455"/>
      <c r="J13" s="1455"/>
      <c r="K13" s="1455"/>
      <c r="L13" s="1456"/>
      <c r="M13" s="1454" t="s">
        <v>979</v>
      </c>
      <c r="N13" s="1455"/>
      <c r="O13" s="1455"/>
      <c r="P13" s="1455"/>
      <c r="Q13" s="1455"/>
      <c r="R13" s="1455" t="s">
        <v>980</v>
      </c>
      <c r="S13" s="1455"/>
      <c r="T13" s="1455"/>
      <c r="U13" s="1455"/>
      <c r="V13" s="1456"/>
      <c r="W13" s="952"/>
      <c r="X13" s="953"/>
      <c r="Y13" s="952"/>
      <c r="Z13" s="271" t="s">
        <v>11</v>
      </c>
      <c r="AA13" s="962"/>
    </row>
    <row r="14" spans="1:27" ht="21">
      <c r="A14" s="952"/>
      <c r="B14" s="362" t="s">
        <v>973</v>
      </c>
      <c r="C14" s="1457">
        <v>3</v>
      </c>
      <c r="D14" s="1458"/>
      <c r="E14" s="1458"/>
      <c r="F14" s="1458"/>
      <c r="G14" s="1458"/>
      <c r="H14" s="1458">
        <v>3</v>
      </c>
      <c r="I14" s="1458"/>
      <c r="J14" s="1458"/>
      <c r="K14" s="1458"/>
      <c r="L14" s="1459"/>
      <c r="M14" s="1460">
        <v>3</v>
      </c>
      <c r="N14" s="1461"/>
      <c r="O14" s="1461"/>
      <c r="P14" s="1461"/>
      <c r="Q14" s="1461"/>
      <c r="R14" s="1458">
        <v>3</v>
      </c>
      <c r="S14" s="1458"/>
      <c r="T14" s="1458"/>
      <c r="U14" s="1458"/>
      <c r="V14" s="1459"/>
      <c r="W14" s="952"/>
      <c r="X14" s="953"/>
      <c r="Y14" s="961"/>
      <c r="Z14" s="363" t="s">
        <v>973</v>
      </c>
      <c r="AA14" s="963"/>
    </row>
    <row r="15" spans="1:27" ht="18.5">
      <c r="A15" s="952"/>
      <c r="B15" s="59" t="s">
        <v>391</v>
      </c>
      <c r="C15" s="1478">
        <v>1</v>
      </c>
      <c r="D15" s="1479"/>
      <c r="E15" s="1479"/>
      <c r="F15" s="1479"/>
      <c r="G15" s="1480"/>
      <c r="H15" s="1481">
        <v>1</v>
      </c>
      <c r="I15" s="1479"/>
      <c r="J15" s="1479"/>
      <c r="K15" s="1479"/>
      <c r="L15" s="1482"/>
      <c r="M15" s="1478">
        <v>1</v>
      </c>
      <c r="N15" s="1479"/>
      <c r="O15" s="1479"/>
      <c r="P15" s="1479"/>
      <c r="Q15" s="1480"/>
      <c r="R15" s="1481">
        <v>1</v>
      </c>
      <c r="S15" s="1479"/>
      <c r="T15" s="1479"/>
      <c r="U15" s="1479"/>
      <c r="V15" s="1482"/>
      <c r="W15" s="952"/>
      <c r="X15" s="953"/>
      <c r="Y15" s="961"/>
      <c r="Z15" s="272" t="s">
        <v>391</v>
      </c>
      <c r="AA15" s="963"/>
    </row>
    <row r="16" spans="1:27" ht="21">
      <c r="A16" s="952"/>
      <c r="B16" s="285" t="s">
        <v>974</v>
      </c>
      <c r="C16" s="1483">
        <f>C14</f>
        <v>3</v>
      </c>
      <c r="D16" s="1484"/>
      <c r="E16" s="1484"/>
      <c r="F16" s="1484"/>
      <c r="G16" s="1484"/>
      <c r="H16" s="1485">
        <f>H14</f>
        <v>3</v>
      </c>
      <c r="I16" s="1486"/>
      <c r="J16" s="1486"/>
      <c r="K16" s="1486"/>
      <c r="L16" s="1487"/>
      <c r="M16" s="1483">
        <f>M14</f>
        <v>3</v>
      </c>
      <c r="N16" s="1484"/>
      <c r="O16" s="1484"/>
      <c r="P16" s="1484"/>
      <c r="Q16" s="1484"/>
      <c r="R16" s="1486">
        <f>R14</f>
        <v>3</v>
      </c>
      <c r="S16" s="1486"/>
      <c r="T16" s="1486"/>
      <c r="U16" s="1486"/>
      <c r="V16" s="1487"/>
      <c r="W16" s="952"/>
      <c r="X16" s="953"/>
      <c r="Y16" s="964"/>
      <c r="Z16" s="284" t="s">
        <v>974</v>
      </c>
      <c r="AA16" s="963"/>
    </row>
    <row r="17" spans="1:27" ht="21.5" thickBot="1">
      <c r="A17" s="952"/>
      <c r="B17" s="62" t="s">
        <v>12</v>
      </c>
      <c r="C17" s="1469">
        <f>(100-(100/1.11))/100</f>
        <v>9.9099099099099142E-2</v>
      </c>
      <c r="D17" s="1470"/>
      <c r="E17" s="1470"/>
      <c r="F17" s="1470"/>
      <c r="G17" s="1470"/>
      <c r="H17" s="1471">
        <v>0.4</v>
      </c>
      <c r="I17" s="1472"/>
      <c r="J17" s="1472"/>
      <c r="K17" s="1472"/>
      <c r="L17" s="1473"/>
      <c r="M17" s="1469">
        <f>(100-(100/1.11))/100</f>
        <v>9.9099099099099142E-2</v>
      </c>
      <c r="N17" s="1470"/>
      <c r="O17" s="1470"/>
      <c r="P17" s="1470"/>
      <c r="Q17" s="1470"/>
      <c r="R17" s="1472">
        <v>0.4</v>
      </c>
      <c r="S17" s="1472"/>
      <c r="T17" s="1472"/>
      <c r="U17" s="1472"/>
      <c r="V17" s="1473"/>
      <c r="W17" s="952"/>
      <c r="X17" s="953"/>
      <c r="Y17" s="961"/>
      <c r="Z17" s="274" t="s">
        <v>12</v>
      </c>
      <c r="AA17" s="963"/>
    </row>
    <row r="18" spans="1:27" ht="21.5" thickBot="1">
      <c r="A18" s="952"/>
      <c r="B18" s="62" t="s">
        <v>13</v>
      </c>
      <c r="C18" s="1474">
        <v>0.1</v>
      </c>
      <c r="D18" s="1475"/>
      <c r="E18" s="1475"/>
      <c r="F18" s="1475"/>
      <c r="G18" s="1475"/>
      <c r="H18" s="1476">
        <v>0.4</v>
      </c>
      <c r="I18" s="1475"/>
      <c r="J18" s="1475"/>
      <c r="K18" s="1475"/>
      <c r="L18" s="1477"/>
      <c r="M18" s="1474">
        <v>0.1</v>
      </c>
      <c r="N18" s="1475"/>
      <c r="O18" s="1475"/>
      <c r="P18" s="1475"/>
      <c r="Q18" s="1475"/>
      <c r="R18" s="1475">
        <v>0.4</v>
      </c>
      <c r="S18" s="1475"/>
      <c r="T18" s="1475"/>
      <c r="U18" s="1475"/>
      <c r="V18" s="1477"/>
      <c r="W18" s="952"/>
      <c r="X18" s="953"/>
      <c r="Y18" s="952"/>
      <c r="Z18" s="274" t="s">
        <v>13</v>
      </c>
      <c r="AA18" s="965"/>
    </row>
    <row r="19" spans="1:27" ht="39.5">
      <c r="A19" s="952"/>
      <c r="B19" s="266" t="s">
        <v>975</v>
      </c>
      <c r="C19" s="1499">
        <f>C16/(1-C18)</f>
        <v>3.333333333333333</v>
      </c>
      <c r="D19" s="1500"/>
      <c r="E19" s="1500"/>
      <c r="F19" s="1500"/>
      <c r="G19" s="1500"/>
      <c r="H19" s="1501">
        <f>H16/(1-H18)</f>
        <v>5</v>
      </c>
      <c r="I19" s="1500"/>
      <c r="J19" s="1500"/>
      <c r="K19" s="1500"/>
      <c r="L19" s="1502"/>
      <c r="M19" s="1499">
        <f>M16/(1-M18)</f>
        <v>3.333333333333333</v>
      </c>
      <c r="N19" s="1500"/>
      <c r="O19" s="1500"/>
      <c r="P19" s="1500"/>
      <c r="Q19" s="1500"/>
      <c r="R19" s="1500">
        <f>R16/(1-R18)</f>
        <v>5</v>
      </c>
      <c r="S19" s="1500"/>
      <c r="T19" s="1500"/>
      <c r="U19" s="1500"/>
      <c r="V19" s="1502"/>
      <c r="W19" s="952"/>
      <c r="X19" s="953"/>
      <c r="Y19" s="952"/>
      <c r="Z19" s="273" t="s">
        <v>975</v>
      </c>
      <c r="AA19" s="966"/>
    </row>
    <row r="20" spans="1:27" ht="21">
      <c r="A20" s="952"/>
      <c r="B20" s="66" t="s">
        <v>14</v>
      </c>
      <c r="C20" s="1503" t="s">
        <v>965</v>
      </c>
      <c r="D20" s="1504"/>
      <c r="E20" s="1504"/>
      <c r="F20" s="1504"/>
      <c r="G20" s="1504"/>
      <c r="H20" s="1505" t="s">
        <v>965</v>
      </c>
      <c r="I20" s="1504"/>
      <c r="J20" s="1504"/>
      <c r="K20" s="1504"/>
      <c r="L20" s="1506"/>
      <c r="M20" s="1503" t="s">
        <v>965</v>
      </c>
      <c r="N20" s="1504"/>
      <c r="O20" s="1504"/>
      <c r="P20" s="1504"/>
      <c r="Q20" s="1504"/>
      <c r="R20" s="1504" t="s">
        <v>965</v>
      </c>
      <c r="S20" s="1504"/>
      <c r="T20" s="1504"/>
      <c r="U20" s="1504"/>
      <c r="V20" s="1506"/>
      <c r="W20" s="952"/>
      <c r="X20" s="953"/>
      <c r="Y20" s="952"/>
      <c r="Z20" s="275" t="s">
        <v>14</v>
      </c>
      <c r="AA20" s="967"/>
    </row>
    <row r="21" spans="1:27" ht="21" customHeight="1">
      <c r="A21" s="952"/>
      <c r="B21" s="66" t="s">
        <v>17</v>
      </c>
      <c r="C21" s="1488" t="s">
        <v>966</v>
      </c>
      <c r="D21" s="1489"/>
      <c r="E21" s="1489"/>
      <c r="F21" s="1489"/>
      <c r="G21" s="1489"/>
      <c r="H21" s="1490" t="s">
        <v>966</v>
      </c>
      <c r="I21" s="1491"/>
      <c r="J21" s="1491"/>
      <c r="K21" s="1491"/>
      <c r="L21" s="1491"/>
      <c r="M21" s="1492" t="s">
        <v>966</v>
      </c>
      <c r="N21" s="1491"/>
      <c r="O21" s="1491"/>
      <c r="P21" s="1491"/>
      <c r="Q21" s="1491"/>
      <c r="R21" s="1491" t="s">
        <v>966</v>
      </c>
      <c r="S21" s="1491"/>
      <c r="T21" s="1491"/>
      <c r="U21" s="1491"/>
      <c r="V21" s="1493"/>
      <c r="W21" s="952"/>
      <c r="X21" s="953"/>
      <c r="Y21" s="952"/>
      <c r="Z21" s="275" t="s">
        <v>17</v>
      </c>
      <c r="AA21" s="960"/>
    </row>
    <row r="22" spans="1:27" ht="21">
      <c r="A22" s="952"/>
      <c r="B22" s="6" t="s">
        <v>20</v>
      </c>
      <c r="C22" s="1478" t="s">
        <v>21</v>
      </c>
      <c r="D22" s="1479"/>
      <c r="E22" s="1479"/>
      <c r="F22" s="1479"/>
      <c r="G22" s="1480"/>
      <c r="H22" s="1494" t="s">
        <v>21</v>
      </c>
      <c r="I22" s="1495"/>
      <c r="J22" s="1495"/>
      <c r="K22" s="1495"/>
      <c r="L22" s="1496"/>
      <c r="M22" s="1497" t="s">
        <v>21</v>
      </c>
      <c r="N22" s="1498"/>
      <c r="O22" s="1498"/>
      <c r="P22" s="1498"/>
      <c r="Q22" s="1498"/>
      <c r="R22" s="1495" t="s">
        <v>21</v>
      </c>
      <c r="S22" s="1495"/>
      <c r="T22" s="1495"/>
      <c r="U22" s="1495"/>
      <c r="V22" s="1496"/>
      <c r="W22" s="952"/>
      <c r="X22" s="953"/>
      <c r="Y22" s="952"/>
      <c r="Z22" s="269" t="s">
        <v>20</v>
      </c>
      <c r="AA22" s="963"/>
    </row>
    <row r="23" spans="1:27" ht="21">
      <c r="A23" s="952"/>
      <c r="B23" s="6" t="s">
        <v>24</v>
      </c>
      <c r="C23" s="1483" t="s">
        <v>981</v>
      </c>
      <c r="D23" s="1484"/>
      <c r="E23" s="1484"/>
      <c r="F23" s="1484"/>
      <c r="G23" s="1484"/>
      <c r="H23" s="1517" t="s">
        <v>981</v>
      </c>
      <c r="I23" s="1498"/>
      <c r="J23" s="1498"/>
      <c r="K23" s="1498"/>
      <c r="L23" s="1518"/>
      <c r="M23" s="1510" t="s">
        <v>981</v>
      </c>
      <c r="N23" s="1508"/>
      <c r="O23" s="1508"/>
      <c r="P23" s="1508"/>
      <c r="Q23" s="1508"/>
      <c r="R23" s="1498" t="s">
        <v>981</v>
      </c>
      <c r="S23" s="1498"/>
      <c r="T23" s="1498"/>
      <c r="U23" s="1498"/>
      <c r="V23" s="1518"/>
      <c r="W23" s="952"/>
      <c r="X23" s="953"/>
      <c r="Y23" s="952"/>
      <c r="Z23" s="269" t="s">
        <v>24</v>
      </c>
      <c r="AA23" s="959"/>
    </row>
    <row r="24" spans="1:27" ht="21">
      <c r="A24" s="952"/>
      <c r="B24" s="6" t="s">
        <v>27</v>
      </c>
      <c r="C24" s="1431">
        <v>45113</v>
      </c>
      <c r="D24" s="1411"/>
      <c r="E24" s="1411"/>
      <c r="F24" s="1411"/>
      <c r="G24" s="1126"/>
      <c r="H24" s="1519">
        <v>45113</v>
      </c>
      <c r="I24" s="1519"/>
      <c r="J24" s="1519"/>
      <c r="K24" s="1519"/>
      <c r="L24" s="1520"/>
      <c r="M24" s="1431">
        <v>45113</v>
      </c>
      <c r="N24" s="1411"/>
      <c r="O24" s="1411"/>
      <c r="P24" s="1411"/>
      <c r="Q24" s="1126"/>
      <c r="R24" s="1519">
        <v>45113</v>
      </c>
      <c r="S24" s="1519"/>
      <c r="T24" s="1519"/>
      <c r="U24" s="1519"/>
      <c r="V24" s="1520"/>
      <c r="W24" s="952"/>
      <c r="X24" s="953"/>
      <c r="Y24" s="952"/>
      <c r="Z24" s="269" t="s">
        <v>27</v>
      </c>
      <c r="AA24" s="968"/>
    </row>
    <row r="25" spans="1:27" ht="21">
      <c r="A25" s="952"/>
      <c r="B25" s="6" t="s">
        <v>260</v>
      </c>
      <c r="C25" s="1478" t="s">
        <v>63</v>
      </c>
      <c r="D25" s="1479"/>
      <c r="E25" s="1479"/>
      <c r="F25" s="1479"/>
      <c r="G25" s="1480"/>
      <c r="H25" s="1507" t="s">
        <v>63</v>
      </c>
      <c r="I25" s="1508"/>
      <c r="J25" s="1508"/>
      <c r="K25" s="1508"/>
      <c r="L25" s="1509"/>
      <c r="M25" s="1510" t="s">
        <v>63</v>
      </c>
      <c r="N25" s="1508"/>
      <c r="O25" s="1508"/>
      <c r="P25" s="1508"/>
      <c r="Q25" s="1508"/>
      <c r="R25" s="1508" t="s">
        <v>63</v>
      </c>
      <c r="S25" s="1508"/>
      <c r="T25" s="1508"/>
      <c r="U25" s="1508"/>
      <c r="V25" s="1509"/>
      <c r="W25" s="952"/>
      <c r="X25" s="953"/>
      <c r="Y25" s="952"/>
      <c r="Z25" s="269" t="s">
        <v>260</v>
      </c>
      <c r="AA25" s="959"/>
    </row>
    <row r="26" spans="1:27" ht="219" customHeight="1">
      <c r="A26" s="952"/>
      <c r="B26" s="6" t="s">
        <v>28</v>
      </c>
      <c r="C26" s="1511" t="s">
        <v>985</v>
      </c>
      <c r="D26" s="1512"/>
      <c r="E26" s="1512"/>
      <c r="F26" s="1512"/>
      <c r="G26" s="1512"/>
      <c r="H26" s="1513" t="s">
        <v>986</v>
      </c>
      <c r="I26" s="1514"/>
      <c r="J26" s="1514"/>
      <c r="K26" s="1514"/>
      <c r="L26" s="1514"/>
      <c r="M26" s="1515" t="s">
        <v>986</v>
      </c>
      <c r="N26" s="1514"/>
      <c r="O26" s="1514"/>
      <c r="P26" s="1514"/>
      <c r="Q26" s="1514"/>
      <c r="R26" s="1514" t="s">
        <v>986</v>
      </c>
      <c r="S26" s="1514"/>
      <c r="T26" s="1514"/>
      <c r="U26" s="1514"/>
      <c r="V26" s="1516"/>
      <c r="W26" s="952"/>
      <c r="X26" s="953"/>
      <c r="Y26" s="952"/>
      <c r="Z26" s="269" t="s">
        <v>28</v>
      </c>
      <c r="AA26" s="962"/>
    </row>
    <row r="27" spans="1:27" ht="58.5" customHeight="1">
      <c r="A27" s="952"/>
      <c r="B27" s="267" t="s">
        <v>264</v>
      </c>
      <c r="C27" s="1515" t="s">
        <v>988</v>
      </c>
      <c r="D27" s="1514"/>
      <c r="E27" s="1514"/>
      <c r="F27" s="1514"/>
      <c r="G27" s="1514"/>
      <c r="H27" s="1513" t="s">
        <v>988</v>
      </c>
      <c r="I27" s="1514"/>
      <c r="J27" s="1514"/>
      <c r="K27" s="1514"/>
      <c r="L27" s="1516"/>
      <c r="M27" s="1515" t="s">
        <v>988</v>
      </c>
      <c r="N27" s="1514"/>
      <c r="O27" s="1514"/>
      <c r="P27" s="1514"/>
      <c r="Q27" s="1514"/>
      <c r="R27" s="1514" t="s">
        <v>988</v>
      </c>
      <c r="S27" s="1514"/>
      <c r="T27" s="1514"/>
      <c r="U27" s="1514"/>
      <c r="V27" s="1516"/>
      <c r="W27" s="952"/>
      <c r="X27" s="953"/>
      <c r="Y27" s="952"/>
      <c r="Z27" s="276" t="s">
        <v>264</v>
      </c>
      <c r="AA27" s="962"/>
    </row>
    <row r="28" spans="1:27" ht="21">
      <c r="A28" s="952"/>
      <c r="B28" s="6" t="s">
        <v>37</v>
      </c>
      <c r="C28" s="1510" t="s">
        <v>982</v>
      </c>
      <c r="D28" s="1508"/>
      <c r="E28" s="1508"/>
      <c r="F28" s="1508"/>
      <c r="G28" s="1508"/>
      <c r="H28" s="1507" t="s">
        <v>983</v>
      </c>
      <c r="I28" s="1508"/>
      <c r="J28" s="1508"/>
      <c r="K28" s="1508"/>
      <c r="L28" s="1508"/>
      <c r="M28" s="1510" t="s">
        <v>984</v>
      </c>
      <c r="N28" s="1508"/>
      <c r="O28" s="1508"/>
      <c r="P28" s="1508"/>
      <c r="Q28" s="1508"/>
      <c r="R28" s="1508" t="s">
        <v>984</v>
      </c>
      <c r="S28" s="1508"/>
      <c r="T28" s="1508"/>
      <c r="U28" s="1508"/>
      <c r="V28" s="1509"/>
      <c r="W28" s="952"/>
      <c r="X28" s="953"/>
      <c r="Y28" s="952"/>
      <c r="Z28" s="269" t="s">
        <v>37</v>
      </c>
      <c r="AA28" s="962"/>
    </row>
    <row r="29" spans="1:27" ht="21">
      <c r="A29" s="952"/>
      <c r="B29" s="6" t="s">
        <v>39</v>
      </c>
      <c r="C29" s="1510" t="s">
        <v>41</v>
      </c>
      <c r="D29" s="1508"/>
      <c r="E29" s="1508"/>
      <c r="F29" s="1508"/>
      <c r="G29" s="1508"/>
      <c r="H29" s="1507" t="s">
        <v>41</v>
      </c>
      <c r="I29" s="1508"/>
      <c r="J29" s="1508"/>
      <c r="K29" s="1508"/>
      <c r="L29" s="1509"/>
      <c r="M29" s="1510" t="s">
        <v>41</v>
      </c>
      <c r="N29" s="1508"/>
      <c r="O29" s="1508"/>
      <c r="P29" s="1508"/>
      <c r="Q29" s="1508"/>
      <c r="R29" s="1508" t="s">
        <v>41</v>
      </c>
      <c r="S29" s="1508"/>
      <c r="T29" s="1508"/>
      <c r="U29" s="1508"/>
      <c r="V29" s="1509"/>
      <c r="W29" s="952"/>
      <c r="X29" s="953"/>
      <c r="Y29" s="952"/>
      <c r="Z29" s="269" t="s">
        <v>39</v>
      </c>
      <c r="AA29" s="959"/>
    </row>
    <row r="30" spans="1:27" ht="110.25" customHeight="1">
      <c r="A30" s="952"/>
      <c r="B30" s="6" t="s">
        <v>43</v>
      </c>
      <c r="C30" s="1515" t="s">
        <v>101</v>
      </c>
      <c r="D30" s="1514"/>
      <c r="E30" s="1514"/>
      <c r="F30" s="1514"/>
      <c r="G30" s="1514"/>
      <c r="H30" s="1514" t="s">
        <v>101</v>
      </c>
      <c r="I30" s="1514"/>
      <c r="J30" s="1514"/>
      <c r="K30" s="1514"/>
      <c r="L30" s="1516"/>
      <c r="M30" s="1515" t="s">
        <v>101</v>
      </c>
      <c r="N30" s="1514"/>
      <c r="O30" s="1514"/>
      <c r="P30" s="1514"/>
      <c r="Q30" s="1514"/>
      <c r="R30" s="1514" t="s">
        <v>101</v>
      </c>
      <c r="S30" s="1514"/>
      <c r="T30" s="1514"/>
      <c r="U30" s="1514"/>
      <c r="V30" s="1516"/>
      <c r="W30" s="952"/>
      <c r="X30" s="953"/>
      <c r="Y30" s="952"/>
      <c r="Z30" s="269" t="s">
        <v>43</v>
      </c>
      <c r="AA30" s="962"/>
    </row>
    <row r="31" spans="1:27" ht="194.25" customHeight="1">
      <c r="A31" s="952"/>
      <c r="B31" s="358" t="s">
        <v>415</v>
      </c>
      <c r="C31" s="1521" t="s">
        <v>255</v>
      </c>
      <c r="D31" s="1522"/>
      <c r="E31" s="1522"/>
      <c r="F31" s="1522"/>
      <c r="G31" s="1513"/>
      <c r="H31" s="1523" t="s">
        <v>255</v>
      </c>
      <c r="I31" s="1522"/>
      <c r="J31" s="1522"/>
      <c r="K31" s="1522"/>
      <c r="L31" s="1524"/>
      <c r="M31" s="1521" t="s">
        <v>255</v>
      </c>
      <c r="N31" s="1522"/>
      <c r="O31" s="1522"/>
      <c r="P31" s="1522"/>
      <c r="Q31" s="1513"/>
      <c r="R31" s="1523" t="s">
        <v>255</v>
      </c>
      <c r="S31" s="1522"/>
      <c r="T31" s="1522"/>
      <c r="U31" s="1522"/>
      <c r="V31" s="1524"/>
      <c r="W31" s="952"/>
      <c r="X31" s="953"/>
      <c r="Y31" s="952"/>
      <c r="Z31" s="359" t="s">
        <v>415</v>
      </c>
      <c r="AA31" s="962"/>
    </row>
    <row r="32" spans="1:27" ht="73.5" customHeight="1">
      <c r="A32" s="952"/>
      <c r="B32" s="36" t="s">
        <v>44</v>
      </c>
      <c r="C32" s="1525" t="s">
        <v>967</v>
      </c>
      <c r="D32" s="1526"/>
      <c r="E32" s="1526"/>
      <c r="F32" s="1526"/>
      <c r="G32" s="1526"/>
      <c r="H32" s="1527" t="s">
        <v>967</v>
      </c>
      <c r="I32" s="1528"/>
      <c r="J32" s="1528"/>
      <c r="K32" s="1528"/>
      <c r="L32" s="1529"/>
      <c r="M32" s="1525" t="s">
        <v>968</v>
      </c>
      <c r="N32" s="1526"/>
      <c r="O32" s="1526"/>
      <c r="P32" s="1526"/>
      <c r="Q32" s="1526"/>
      <c r="R32" s="1527" t="s">
        <v>968</v>
      </c>
      <c r="S32" s="1528"/>
      <c r="T32" s="1528"/>
      <c r="U32" s="1528"/>
      <c r="V32" s="1529"/>
      <c r="W32" s="952"/>
      <c r="X32" s="953"/>
      <c r="Y32" s="952"/>
      <c r="Z32" s="290" t="s">
        <v>44</v>
      </c>
      <c r="AA32" s="969"/>
    </row>
    <row r="33" spans="1:27" ht="114.75" customHeight="1">
      <c r="A33" s="952"/>
      <c r="B33" s="85" t="s">
        <v>45</v>
      </c>
      <c r="C33" s="1521" t="s">
        <v>255</v>
      </c>
      <c r="D33" s="1522"/>
      <c r="E33" s="1522"/>
      <c r="F33" s="1522"/>
      <c r="G33" s="1513"/>
      <c r="H33" s="1523" t="s">
        <v>255</v>
      </c>
      <c r="I33" s="1522"/>
      <c r="J33" s="1522"/>
      <c r="K33" s="1522"/>
      <c r="L33" s="1524"/>
      <c r="M33" s="1521" t="s">
        <v>255</v>
      </c>
      <c r="N33" s="1522"/>
      <c r="O33" s="1522"/>
      <c r="P33" s="1522"/>
      <c r="Q33" s="1513"/>
      <c r="R33" s="1523" t="s">
        <v>255</v>
      </c>
      <c r="S33" s="1522"/>
      <c r="T33" s="1522"/>
      <c r="U33" s="1522"/>
      <c r="V33" s="1524"/>
      <c r="W33" s="952"/>
      <c r="X33" s="953"/>
      <c r="Y33" s="952"/>
      <c r="Z33" s="286" t="s">
        <v>45</v>
      </c>
      <c r="AA33" s="970"/>
    </row>
    <row r="34" spans="1:27" ht="18.5">
      <c r="A34" s="952"/>
      <c r="B34" s="85" t="s">
        <v>293</v>
      </c>
      <c r="C34" s="1521" t="s">
        <v>255</v>
      </c>
      <c r="D34" s="1522"/>
      <c r="E34" s="1522"/>
      <c r="F34" s="1522"/>
      <c r="G34" s="1513"/>
      <c r="H34" s="1523" t="s">
        <v>255</v>
      </c>
      <c r="I34" s="1522"/>
      <c r="J34" s="1522"/>
      <c r="K34" s="1522"/>
      <c r="L34" s="1524"/>
      <c r="M34" s="1521" t="s">
        <v>255</v>
      </c>
      <c r="N34" s="1522"/>
      <c r="O34" s="1522"/>
      <c r="P34" s="1522"/>
      <c r="Q34" s="1513"/>
      <c r="R34" s="1523" t="s">
        <v>255</v>
      </c>
      <c r="S34" s="1522"/>
      <c r="T34" s="1522"/>
      <c r="U34" s="1522"/>
      <c r="V34" s="1524"/>
      <c r="W34" s="952"/>
      <c r="X34" s="953"/>
      <c r="Y34" s="952"/>
      <c r="Z34" s="286" t="s">
        <v>293</v>
      </c>
      <c r="AA34" s="970"/>
    </row>
    <row r="35" spans="1:27" ht="19" thickBot="1">
      <c r="A35" s="952"/>
      <c r="B35" s="205" t="s">
        <v>540</v>
      </c>
      <c r="C35" s="1533" t="s">
        <v>255</v>
      </c>
      <c r="D35" s="1534"/>
      <c r="E35" s="1534"/>
      <c r="F35" s="1534"/>
      <c r="G35" s="1535"/>
      <c r="H35" s="1536" t="s">
        <v>255</v>
      </c>
      <c r="I35" s="1534"/>
      <c r="J35" s="1534"/>
      <c r="K35" s="1534"/>
      <c r="L35" s="1537"/>
      <c r="M35" s="1533" t="s">
        <v>255</v>
      </c>
      <c r="N35" s="1534"/>
      <c r="O35" s="1534"/>
      <c r="P35" s="1534"/>
      <c r="Q35" s="1535"/>
      <c r="R35" s="1536" t="s">
        <v>255</v>
      </c>
      <c r="S35" s="1534"/>
      <c r="T35" s="1534"/>
      <c r="U35" s="1534"/>
      <c r="V35" s="1537"/>
      <c r="W35" s="952"/>
      <c r="X35" s="953"/>
      <c r="Y35" s="952"/>
      <c r="Z35" s="289" t="s">
        <v>540</v>
      </c>
      <c r="AA35" s="971"/>
    </row>
    <row r="36" spans="1:27" ht="60" customHeight="1">
      <c r="A36" s="952"/>
      <c r="B36" s="1538"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6" s="1538"/>
      <c r="D36" s="1538"/>
      <c r="E36" s="1538"/>
      <c r="F36" s="1538"/>
      <c r="G36" s="1538"/>
      <c r="H36" s="1538"/>
      <c r="I36" s="1538"/>
      <c r="J36" s="1538"/>
      <c r="K36" s="1538"/>
      <c r="L36" s="1538"/>
      <c r="M36" s="954"/>
      <c r="N36" s="954"/>
      <c r="O36" s="954"/>
      <c r="P36" s="954"/>
      <c r="Q36" s="954"/>
      <c r="R36" s="954"/>
      <c r="S36" s="954"/>
      <c r="T36" s="954"/>
      <c r="U36" s="954"/>
      <c r="V36" s="954"/>
      <c r="W36" s="952"/>
      <c r="X36" s="953"/>
      <c r="Y36" s="952"/>
      <c r="Z36" s="1539"/>
      <c r="AA36" s="1539"/>
    </row>
    <row r="37" spans="1:27" ht="38.25" customHeight="1">
      <c r="A37" s="952"/>
      <c r="B37" s="1441" t="str">
        <f>Choléra!B37</f>
        <v>2 Source : MENU DE PRODUITS UNICEF POUR LES VACCINS FOURNIS PAR L’UNICEF À GAVI, L’ALLIANCE DU VACCIN (https://www.unicef.org/supply/media/17191/file/Gavi-Product-Menu-May-2023.pdf)</v>
      </c>
      <c r="C37" s="1441"/>
      <c r="D37" s="1441"/>
      <c r="E37" s="1441"/>
      <c r="F37" s="1441"/>
      <c r="G37" s="1441"/>
      <c r="H37" s="1441"/>
      <c r="I37" s="1441"/>
      <c r="J37" s="1441"/>
      <c r="K37" s="1441"/>
      <c r="L37" s="1441"/>
      <c r="M37" s="954"/>
      <c r="N37" s="954"/>
      <c r="O37" s="954"/>
      <c r="P37" s="954"/>
      <c r="Q37" s="954"/>
      <c r="R37" s="954"/>
      <c r="S37" s="954"/>
      <c r="T37" s="954"/>
      <c r="U37" s="954"/>
      <c r="V37" s="954"/>
      <c r="W37" s="952"/>
      <c r="X37" s="953"/>
      <c r="Y37" s="952"/>
      <c r="Z37" s="1531"/>
      <c r="AA37" s="1531"/>
    </row>
    <row r="38" spans="1:27" ht="18.5">
      <c r="A38" s="952"/>
      <c r="B38" s="1441" t="str">
        <f>Choléra!B38</f>
        <v>3 Source : Note de synthèse de l'OMS: http://www.who.int/immunization/documents/positionpapers/en/</v>
      </c>
      <c r="C38" s="1532"/>
      <c r="D38" s="1532"/>
      <c r="E38" s="1532"/>
      <c r="F38" s="1532"/>
      <c r="G38" s="1532"/>
      <c r="H38" s="1532"/>
      <c r="I38" s="1532"/>
      <c r="J38" s="1532"/>
      <c r="K38" s="1532"/>
      <c r="L38" s="1532"/>
      <c r="M38" s="972"/>
      <c r="N38" s="972"/>
      <c r="O38" s="972"/>
      <c r="P38" s="972"/>
      <c r="Q38" s="972"/>
      <c r="R38" s="972"/>
      <c r="S38" s="972"/>
      <c r="T38" s="972"/>
      <c r="U38" s="972"/>
      <c r="V38" s="972"/>
      <c r="W38" s="952"/>
      <c r="X38" s="953"/>
      <c r="Y38" s="952"/>
      <c r="Z38" s="1441"/>
      <c r="AA38" s="1441"/>
    </row>
    <row r="39" spans="1:27" ht="18.5">
      <c r="A39" s="952"/>
      <c r="B39" s="973" t="str">
        <f>Choléra!B39</f>
        <v xml:space="preserve">4 Source : Secrétariat de Gavi, voir l'onglet définitions pour les détails </v>
      </c>
      <c r="C39" s="973"/>
      <c r="D39" s="973"/>
      <c r="E39" s="973"/>
      <c r="F39" s="973"/>
      <c r="G39" s="973"/>
      <c r="H39" s="973"/>
      <c r="I39" s="973"/>
      <c r="J39" s="973"/>
      <c r="K39" s="973"/>
      <c r="L39" s="973"/>
      <c r="M39" s="973"/>
      <c r="N39" s="973"/>
      <c r="O39" s="973"/>
      <c r="P39" s="973"/>
      <c r="Q39" s="973"/>
      <c r="R39" s="973"/>
      <c r="S39" s="973"/>
      <c r="T39" s="973"/>
      <c r="U39" s="973"/>
      <c r="V39" s="973"/>
      <c r="W39" s="952"/>
      <c r="X39" s="953"/>
      <c r="Y39" s="952"/>
      <c r="Z39" s="952"/>
      <c r="AA39" s="952"/>
    </row>
    <row r="40" spans="1:27" ht="18.5">
      <c r="A40" s="952"/>
      <c r="B40" s="1441" t="str">
        <f>Choléra!B40</f>
        <v>5 Source : Étude des estimations OMS des taux indicatifs de perte en vaccins, 2021</v>
      </c>
      <c r="C40" s="1441"/>
      <c r="D40" s="1441"/>
      <c r="E40" s="1441"/>
      <c r="F40" s="1441"/>
      <c r="G40" s="1441"/>
      <c r="H40" s="1441"/>
      <c r="I40" s="1441"/>
      <c r="J40" s="1441"/>
      <c r="K40" s="1441"/>
      <c r="L40" s="1441"/>
      <c r="M40" s="954"/>
      <c r="N40" s="954"/>
      <c r="O40" s="954"/>
      <c r="P40" s="954"/>
      <c r="Q40" s="954"/>
      <c r="R40" s="954"/>
      <c r="S40" s="954"/>
      <c r="T40" s="954"/>
      <c r="U40" s="954"/>
      <c r="V40" s="954"/>
      <c r="W40" s="952"/>
      <c r="X40" s="953"/>
      <c r="Y40" s="952"/>
      <c r="Z40" s="1531"/>
      <c r="AA40" s="1531"/>
    </row>
    <row r="41" spans="1:27" ht="18.5">
      <c r="A41" s="952"/>
      <c r="B41" s="1530"/>
      <c r="C41" s="1530"/>
      <c r="D41" s="1530"/>
      <c r="E41" s="1530"/>
      <c r="F41" s="1530"/>
      <c r="G41" s="1530"/>
      <c r="H41" s="1530"/>
      <c r="I41" s="1530"/>
      <c r="J41" s="1530"/>
      <c r="K41" s="1530"/>
      <c r="L41" s="1530"/>
      <c r="M41" s="974"/>
      <c r="N41" s="974"/>
      <c r="O41" s="974"/>
      <c r="P41" s="974"/>
      <c r="Q41" s="974"/>
      <c r="R41" s="974"/>
      <c r="S41" s="974"/>
      <c r="T41" s="974"/>
      <c r="U41" s="974"/>
      <c r="V41" s="974"/>
      <c r="W41" s="952"/>
      <c r="X41" s="953"/>
      <c r="Y41" s="952"/>
      <c r="Z41" s="952"/>
      <c r="AA41" s="952"/>
    </row>
    <row r="42" spans="1:27" ht="18.5">
      <c r="A42" s="952"/>
      <c r="B42" s="952"/>
      <c r="C42" s="952"/>
      <c r="D42" s="952"/>
      <c r="E42" s="952"/>
      <c r="F42" s="952"/>
      <c r="G42" s="952"/>
      <c r="H42" s="952"/>
      <c r="I42" s="952"/>
      <c r="J42" s="952"/>
      <c r="K42" s="952"/>
      <c r="L42" s="952"/>
      <c r="M42" s="952"/>
      <c r="N42" s="952"/>
      <c r="O42" s="952"/>
      <c r="P42" s="952"/>
      <c r="Q42" s="952"/>
      <c r="R42" s="952"/>
      <c r="S42" s="952"/>
      <c r="T42" s="952"/>
      <c r="U42" s="952"/>
      <c r="V42" s="952"/>
      <c r="W42" s="952"/>
      <c r="X42" s="953"/>
      <c r="Y42" s="952"/>
      <c r="Z42" s="952"/>
      <c r="AA42" s="952"/>
    </row>
  </sheetData>
  <sheetProtection selectLockedCells="1"/>
  <mergeCells count="116">
    <mergeCell ref="B41:L41"/>
    <mergeCell ref="B37:L37"/>
    <mergeCell ref="Z37:AA37"/>
    <mergeCell ref="B38:L38"/>
    <mergeCell ref="Z38:AA38"/>
    <mergeCell ref="B40:L40"/>
    <mergeCell ref="Z40:AA40"/>
    <mergeCell ref="C35:G35"/>
    <mergeCell ref="H35:L35"/>
    <mergeCell ref="M35:Q35"/>
    <mergeCell ref="R35:V35"/>
    <mergeCell ref="B36:L36"/>
    <mergeCell ref="Z36:AA36"/>
    <mergeCell ref="C33:G33"/>
    <mergeCell ref="H33:L33"/>
    <mergeCell ref="M33:Q33"/>
    <mergeCell ref="R33:V33"/>
    <mergeCell ref="C34:G34"/>
    <mergeCell ref="H34:L34"/>
    <mergeCell ref="M34:Q34"/>
    <mergeCell ref="R34:V34"/>
    <mergeCell ref="C31:G31"/>
    <mergeCell ref="H31:L31"/>
    <mergeCell ref="M31:Q31"/>
    <mergeCell ref="R31:V31"/>
    <mergeCell ref="C32:G32"/>
    <mergeCell ref="H32:L32"/>
    <mergeCell ref="M32:Q32"/>
    <mergeCell ref="R32:V32"/>
    <mergeCell ref="C29:G29"/>
    <mergeCell ref="H29:L29"/>
    <mergeCell ref="M29:Q29"/>
    <mergeCell ref="R29:V29"/>
    <mergeCell ref="C30:G30"/>
    <mergeCell ref="H30:L30"/>
    <mergeCell ref="M30:Q30"/>
    <mergeCell ref="R30:V30"/>
    <mergeCell ref="C27:G27"/>
    <mergeCell ref="H27:L27"/>
    <mergeCell ref="M27:Q27"/>
    <mergeCell ref="R27:V27"/>
    <mergeCell ref="C28:G28"/>
    <mergeCell ref="H28:L28"/>
    <mergeCell ref="M28:Q28"/>
    <mergeCell ref="R28:V28"/>
    <mergeCell ref="C25:G25"/>
    <mergeCell ref="H25:L25"/>
    <mergeCell ref="M25:Q25"/>
    <mergeCell ref="R25:V25"/>
    <mergeCell ref="C26:G26"/>
    <mergeCell ref="H26:L26"/>
    <mergeCell ref="M26:Q26"/>
    <mergeCell ref="R26:V26"/>
    <mergeCell ref="C23:G23"/>
    <mergeCell ref="H23:L23"/>
    <mergeCell ref="M23:Q23"/>
    <mergeCell ref="R23:V23"/>
    <mergeCell ref="C24:G24"/>
    <mergeCell ref="H24:L24"/>
    <mergeCell ref="M24:Q24"/>
    <mergeCell ref="R24:V24"/>
    <mergeCell ref="C21:G21"/>
    <mergeCell ref="H21:L21"/>
    <mergeCell ref="M21:Q21"/>
    <mergeCell ref="R21:V21"/>
    <mergeCell ref="C22:G22"/>
    <mergeCell ref="H22:L22"/>
    <mergeCell ref="M22:Q22"/>
    <mergeCell ref="R22:V22"/>
    <mergeCell ref="C19:G19"/>
    <mergeCell ref="H19:L19"/>
    <mergeCell ref="M19:Q19"/>
    <mergeCell ref="R19:V19"/>
    <mergeCell ref="C20:G20"/>
    <mergeCell ref="H20:L20"/>
    <mergeCell ref="M20:Q20"/>
    <mergeCell ref="R20:V20"/>
    <mergeCell ref="C17:G17"/>
    <mergeCell ref="H17:L17"/>
    <mergeCell ref="M17:Q17"/>
    <mergeCell ref="R17:V17"/>
    <mergeCell ref="C18:G18"/>
    <mergeCell ref="H18:L18"/>
    <mergeCell ref="M18:Q18"/>
    <mergeCell ref="R18:V18"/>
    <mergeCell ref="C15:G15"/>
    <mergeCell ref="H15:L15"/>
    <mergeCell ref="M15:Q15"/>
    <mergeCell ref="R15:V15"/>
    <mergeCell ref="C16:G16"/>
    <mergeCell ref="H16:L16"/>
    <mergeCell ref="M16:Q16"/>
    <mergeCell ref="R16:V16"/>
    <mergeCell ref="C14:G14"/>
    <mergeCell ref="H14:L14"/>
    <mergeCell ref="M14:Q14"/>
    <mergeCell ref="R14:V14"/>
    <mergeCell ref="C11:G11"/>
    <mergeCell ref="H11:L11"/>
    <mergeCell ref="M11:Q11"/>
    <mergeCell ref="R11:V11"/>
    <mergeCell ref="C12:G12"/>
    <mergeCell ref="H12:L12"/>
    <mergeCell ref="M12:Q12"/>
    <mergeCell ref="R12:V12"/>
    <mergeCell ref="B2:L2"/>
    <mergeCell ref="B4:L5"/>
    <mergeCell ref="C7:V7"/>
    <mergeCell ref="C8:V8"/>
    <mergeCell ref="C9:V9"/>
    <mergeCell ref="C10:L10"/>
    <mergeCell ref="M10:V10"/>
    <mergeCell ref="C13:G13"/>
    <mergeCell ref="H13:L13"/>
    <mergeCell ref="M13:Q13"/>
    <mergeCell ref="R13:V13"/>
  </mergeCells>
  <hyperlinks>
    <hyperlink ref="C32" r:id="rId1" xr:uid="{A81E56EB-C25E-4DBF-BA72-014D283119D9}"/>
    <hyperlink ref="H32" r:id="rId2" xr:uid="{4098D2F0-35B5-4299-84BA-C9BBFCA1CA5A}"/>
    <hyperlink ref="M32" r:id="rId3" xr:uid="{49BA1E34-AE49-4C97-A16F-74639518E4A7}"/>
    <hyperlink ref="R32" r:id="rId4" xr:uid="{CBE8095C-65A9-466F-A6D5-8F106D0F1648}"/>
  </hyperlinks>
  <pageMargins left="0.25" right="0.25" top="0.75" bottom="0.75" header="0.3" footer="0.3"/>
  <pageSetup paperSize="8" scale="52" orientation="landscape" r:id="rId5"/>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B2:AA60"/>
  <sheetViews>
    <sheetView showGridLines="0" topLeftCell="A3" zoomScale="50" zoomScaleNormal="50" workbookViewId="0">
      <selection activeCell="B23" sqref="B23"/>
    </sheetView>
  </sheetViews>
  <sheetFormatPr defaultColWidth="11.453125" defaultRowHeight="14.5"/>
  <cols>
    <col min="1" max="1" width="5.7265625" customWidth="1"/>
    <col min="2" max="2" width="77.54296875" customWidth="1"/>
    <col min="3" max="3" width="26.90625" customWidth="1"/>
    <col min="4" max="4" width="28.1796875" customWidth="1"/>
    <col min="5" max="5" width="44.26953125" customWidth="1"/>
    <col min="6" max="6" width="55.54296875" customWidth="1"/>
    <col min="7" max="7" width="18.453125" customWidth="1"/>
    <col min="8" max="8" width="10.7265625" customWidth="1"/>
    <col min="9" max="9" width="13.453125" customWidth="1"/>
    <col min="10" max="10" width="20.1796875" customWidth="1"/>
    <col min="11" max="11" width="24.26953125" customWidth="1"/>
    <col min="12" max="12" width="11.453125" customWidth="1"/>
    <col min="13" max="13" width="9.1796875" style="12" customWidth="1"/>
    <col min="14" max="14" width="11.453125" customWidth="1"/>
    <col min="15" max="15" width="75.26953125" customWidth="1"/>
    <col min="16" max="16" width="52.81640625" customWidth="1"/>
    <col min="17" max="17" width="68.26953125" customWidth="1"/>
  </cols>
  <sheetData>
    <row r="2" spans="2:27" ht="47.25" customHeight="1">
      <c r="B2" s="1022" t="str">
        <f>Choléra!B2</f>
        <v>DANS LE MENU</v>
      </c>
      <c r="C2" s="1022"/>
      <c r="D2" s="1022"/>
      <c r="E2" s="1022"/>
      <c r="F2" s="1022"/>
      <c r="G2" s="1022"/>
      <c r="H2" s="1022"/>
      <c r="I2" s="1022"/>
      <c r="J2" s="1022"/>
      <c r="K2" s="1022"/>
      <c r="L2" s="1022"/>
      <c r="O2" s="1029" t="str">
        <f>Choléra!P2</f>
        <v>AUTRES VACCINS PRÉ-QUALIFIÉS NON PRÉSENTÉS DANS LE MENU DE GAVI</v>
      </c>
      <c r="P2" s="1029"/>
      <c r="Q2" s="1029"/>
      <c r="R2" s="1029"/>
      <c r="S2" s="1029"/>
    </row>
    <row r="3" spans="2:27" ht="15" customHeight="1">
      <c r="B3" s="33"/>
      <c r="C3" s="33"/>
      <c r="D3" s="33"/>
      <c r="E3" s="33"/>
      <c r="F3" s="33"/>
      <c r="G3" s="33"/>
      <c r="H3" s="33"/>
      <c r="I3" s="33"/>
      <c r="J3" s="33"/>
      <c r="K3" s="33"/>
      <c r="L3" s="33"/>
      <c r="M3" s="34"/>
      <c r="N3" s="33"/>
      <c r="O3" s="1023" t="str">
        <f>Choléra!P3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P3" s="1023"/>
      <c r="Q3" s="1023"/>
      <c r="R3" s="1023"/>
      <c r="S3" s="1023"/>
      <c r="T3" s="33"/>
      <c r="U3" s="33"/>
      <c r="V3" s="33"/>
      <c r="W3" s="33"/>
      <c r="X3" s="33"/>
      <c r="Y3" s="33"/>
      <c r="Z3" s="33"/>
      <c r="AA3" s="33"/>
    </row>
    <row r="4" spans="2:27" ht="35.25" customHeight="1">
      <c r="B4" s="1023" t="str">
        <f>Choléra!B4</f>
        <v xml:space="preserve">Les vaccins indiqués ci-dessous sont actuellement proposés par Gavi et figurent dans le portail de soutien du pays.   
</v>
      </c>
      <c r="C4" s="1023"/>
      <c r="D4" s="1023"/>
      <c r="E4" s="1023"/>
      <c r="F4" s="1023"/>
      <c r="G4" s="1023"/>
      <c r="H4" s="242"/>
      <c r="I4" s="242"/>
      <c r="J4" s="242"/>
      <c r="K4" s="33"/>
      <c r="L4" s="33"/>
      <c r="M4" s="34"/>
      <c r="N4" s="33"/>
      <c r="O4" s="1023"/>
      <c r="P4" s="1023"/>
      <c r="Q4" s="1023"/>
      <c r="R4" s="1023"/>
      <c r="S4" s="1023"/>
      <c r="T4" s="33"/>
      <c r="U4" s="33"/>
      <c r="V4" s="33"/>
      <c r="W4" s="33"/>
      <c r="X4" s="33"/>
      <c r="Y4" s="33"/>
      <c r="Z4" s="33"/>
      <c r="AA4" s="33"/>
    </row>
    <row r="5" spans="2:27" ht="18.5">
      <c r="B5" s="1023"/>
      <c r="C5" s="1023"/>
      <c r="D5" s="1023"/>
      <c r="E5" s="1023"/>
      <c r="F5" s="1023"/>
      <c r="G5" s="1023"/>
      <c r="H5" s="242"/>
      <c r="I5" s="242"/>
      <c r="J5" s="242"/>
      <c r="K5" s="76"/>
      <c r="L5" s="33"/>
      <c r="M5" s="34"/>
      <c r="N5" s="33"/>
      <c r="O5" s="1023"/>
      <c r="P5" s="1023"/>
      <c r="Q5" s="1023"/>
      <c r="R5" s="1023"/>
      <c r="S5" s="1023"/>
      <c r="T5" s="33"/>
      <c r="U5" s="33"/>
      <c r="V5" s="33"/>
      <c r="W5" s="33"/>
      <c r="X5" s="33"/>
      <c r="Y5" s="33"/>
      <c r="Z5" s="33"/>
      <c r="AA5" s="33"/>
    </row>
    <row r="6" spans="2:27" ht="15.75" customHeight="1" thickBot="1">
      <c r="B6" s="33"/>
      <c r="C6" s="33"/>
      <c r="D6" s="76"/>
      <c r="E6" s="76"/>
      <c r="F6" s="76"/>
      <c r="G6" s="1559"/>
      <c r="H6" s="1559"/>
      <c r="I6" s="1559"/>
      <c r="J6" s="1559"/>
      <c r="K6" s="1559"/>
      <c r="L6" s="33"/>
      <c r="M6" s="34"/>
      <c r="N6" s="33"/>
      <c r="O6" s="33"/>
      <c r="P6" s="33"/>
      <c r="Q6" s="33"/>
      <c r="R6" s="33"/>
      <c r="S6" s="33"/>
      <c r="T6" s="33"/>
      <c r="U6" s="33"/>
      <c r="V6" s="33"/>
      <c r="W6" s="33"/>
      <c r="X6" s="33"/>
      <c r="Y6" s="33"/>
      <c r="Z6" s="33"/>
      <c r="AA6" s="33"/>
    </row>
    <row r="7" spans="2:27" ht="21">
      <c r="B7" s="5" t="s">
        <v>3</v>
      </c>
      <c r="C7" s="1127" t="s">
        <v>148</v>
      </c>
      <c r="D7" s="1128"/>
      <c r="E7" s="1128"/>
      <c r="F7" s="1128"/>
      <c r="G7" s="1128"/>
      <c r="H7" s="1128"/>
      <c r="I7" s="1128"/>
      <c r="J7" s="1128"/>
      <c r="K7" s="1129"/>
      <c r="L7" s="33"/>
      <c r="M7" s="34"/>
      <c r="N7" s="33"/>
      <c r="O7" s="268" t="s">
        <v>3</v>
      </c>
      <c r="P7" s="1564" t="s">
        <v>148</v>
      </c>
      <c r="Q7" s="1565"/>
      <c r="R7" s="33"/>
      <c r="S7" s="33"/>
      <c r="T7" s="33"/>
      <c r="U7" s="33"/>
      <c r="V7" s="33"/>
      <c r="W7" s="33"/>
      <c r="X7" s="33"/>
      <c r="Y7" s="33"/>
      <c r="Z7" s="33"/>
      <c r="AA7" s="33"/>
    </row>
    <row r="8" spans="2:27" ht="21">
      <c r="B8" s="6" t="s">
        <v>47</v>
      </c>
      <c r="C8" s="1362" t="s">
        <v>312</v>
      </c>
      <c r="D8" s="1399"/>
      <c r="E8" s="1399"/>
      <c r="F8" s="1363"/>
      <c r="G8" s="1560" t="s">
        <v>313</v>
      </c>
      <c r="H8" s="1560"/>
      <c r="I8" s="1560"/>
      <c r="J8" s="1560"/>
      <c r="K8" s="1561"/>
      <c r="L8" s="33"/>
      <c r="M8" s="34"/>
      <c r="N8" s="33"/>
      <c r="O8" s="269" t="s">
        <v>47</v>
      </c>
      <c r="P8" s="1566" t="s">
        <v>312</v>
      </c>
      <c r="Q8" s="1567"/>
      <c r="R8" s="33"/>
      <c r="S8" s="33"/>
      <c r="T8" s="33"/>
      <c r="U8" s="33"/>
      <c r="V8" s="33"/>
      <c r="W8" s="33"/>
      <c r="X8" s="33"/>
      <c r="Y8" s="33"/>
      <c r="Z8" s="33"/>
      <c r="AA8" s="33"/>
    </row>
    <row r="9" spans="2:27" ht="21">
      <c r="B9" s="6" t="s">
        <v>5</v>
      </c>
      <c r="C9" s="989" t="s">
        <v>149</v>
      </c>
      <c r="D9" s="1124"/>
      <c r="E9" s="990" t="s">
        <v>468</v>
      </c>
      <c r="F9" s="1124"/>
      <c r="G9" s="1184" t="s">
        <v>150</v>
      </c>
      <c r="H9" s="1184"/>
      <c r="I9" s="1184"/>
      <c r="J9" s="1184"/>
      <c r="K9" s="1395"/>
      <c r="L9" s="33"/>
      <c r="M9" s="34"/>
      <c r="N9" s="33"/>
      <c r="O9" s="269" t="s">
        <v>5</v>
      </c>
      <c r="P9" s="1378" t="s">
        <v>149</v>
      </c>
      <c r="Q9" s="1568"/>
      <c r="R9" s="33"/>
      <c r="S9" s="33"/>
      <c r="T9" s="33"/>
      <c r="U9" s="33"/>
      <c r="V9" s="33"/>
      <c r="W9" s="33"/>
      <c r="X9" s="33"/>
      <c r="Y9" s="33"/>
      <c r="Z9" s="33"/>
      <c r="AA9" s="33"/>
    </row>
    <row r="10" spans="2:27" ht="21">
      <c r="B10" s="66" t="s">
        <v>14</v>
      </c>
      <c r="C10" s="1004" t="s">
        <v>78</v>
      </c>
      <c r="D10" s="1562"/>
      <c r="E10" s="1005" t="s">
        <v>165</v>
      </c>
      <c r="F10" s="1562"/>
      <c r="G10" s="1554" t="s">
        <v>151</v>
      </c>
      <c r="H10" s="1554"/>
      <c r="I10" s="1554"/>
      <c r="J10" s="1554"/>
      <c r="K10" s="1555"/>
      <c r="L10" s="33"/>
      <c r="M10" s="34"/>
      <c r="N10" s="33"/>
      <c r="O10" s="275" t="s">
        <v>14</v>
      </c>
      <c r="P10" s="1541" t="s">
        <v>78</v>
      </c>
      <c r="Q10" s="1542"/>
      <c r="R10" s="33"/>
      <c r="S10" s="33"/>
      <c r="T10" s="33"/>
      <c r="U10" s="33"/>
      <c r="V10" s="33"/>
      <c r="W10" s="33"/>
      <c r="X10" s="33"/>
      <c r="Y10" s="33"/>
      <c r="Z10" s="33"/>
      <c r="AA10" s="33"/>
    </row>
    <row r="11" spans="2:27" ht="21" customHeight="1">
      <c r="B11" s="66" t="s">
        <v>17</v>
      </c>
      <c r="C11" s="1030" t="s">
        <v>152</v>
      </c>
      <c r="D11" s="1134"/>
      <c r="E11" s="1031" t="s">
        <v>480</v>
      </c>
      <c r="F11" s="1134"/>
      <c r="G11" s="1251" t="s">
        <v>153</v>
      </c>
      <c r="H11" s="1251"/>
      <c r="I11" s="1251"/>
      <c r="J11" s="1251"/>
      <c r="K11" s="1556"/>
      <c r="L11" s="33"/>
      <c r="M11" s="34"/>
      <c r="N11" s="33"/>
      <c r="O11" s="275" t="s">
        <v>17</v>
      </c>
      <c r="P11" s="1543" t="s">
        <v>152</v>
      </c>
      <c r="Q11" s="1544"/>
      <c r="R11" s="33"/>
      <c r="S11" s="33"/>
      <c r="T11" s="33"/>
      <c r="U11" s="33"/>
      <c r="V11" s="33"/>
      <c r="W11" s="33"/>
      <c r="X11" s="33"/>
      <c r="Y11" s="33"/>
      <c r="Z11" s="33"/>
      <c r="AA11" s="33"/>
    </row>
    <row r="12" spans="2:27" ht="21">
      <c r="B12" s="6" t="s">
        <v>20</v>
      </c>
      <c r="C12" s="1007" t="s">
        <v>59</v>
      </c>
      <c r="D12" s="1132"/>
      <c r="E12" s="1008" t="s">
        <v>647</v>
      </c>
      <c r="F12" s="1132"/>
      <c r="G12" s="1184" t="s">
        <v>309</v>
      </c>
      <c r="H12" s="1184"/>
      <c r="I12" s="1184"/>
      <c r="J12" s="1184"/>
      <c r="K12" s="1395"/>
      <c r="L12" s="33"/>
      <c r="M12" s="34"/>
      <c r="N12" s="33"/>
      <c r="O12" s="269" t="s">
        <v>20</v>
      </c>
      <c r="P12" s="1381" t="s">
        <v>59</v>
      </c>
      <c r="Q12" s="1545"/>
      <c r="R12" s="33"/>
      <c r="S12" s="33"/>
      <c r="T12" s="33"/>
      <c r="U12" s="33"/>
      <c r="V12" s="33"/>
      <c r="W12" s="33"/>
      <c r="X12" s="33"/>
      <c r="Y12" s="33"/>
      <c r="Z12" s="33"/>
      <c r="AA12" s="33"/>
    </row>
    <row r="13" spans="2:27" ht="21" customHeight="1">
      <c r="B13" s="6" t="s">
        <v>24</v>
      </c>
      <c r="C13" s="1372" t="s">
        <v>154</v>
      </c>
      <c r="D13" s="1563"/>
      <c r="E13" s="1373" t="s">
        <v>648</v>
      </c>
      <c r="F13" s="1563"/>
      <c r="G13" s="1557" t="s">
        <v>154</v>
      </c>
      <c r="H13" s="1557"/>
      <c r="I13" s="1557"/>
      <c r="J13" s="1557"/>
      <c r="K13" s="1558"/>
      <c r="L13" s="33"/>
      <c r="M13" s="34"/>
      <c r="N13" s="33"/>
      <c r="O13" s="269" t="s">
        <v>24</v>
      </c>
      <c r="P13" s="1359" t="s">
        <v>154</v>
      </c>
      <c r="Q13" s="1361"/>
      <c r="R13" s="33"/>
      <c r="S13" s="33"/>
      <c r="T13" s="33"/>
      <c r="U13" s="33"/>
      <c r="V13" s="33"/>
      <c r="W13" s="33"/>
      <c r="X13" s="33"/>
      <c r="Y13" s="33"/>
      <c r="Z13" s="33"/>
      <c r="AA13" s="33"/>
    </row>
    <row r="14" spans="2:27" ht="45" customHeight="1">
      <c r="B14" s="30" t="s">
        <v>8</v>
      </c>
      <c r="C14" s="1548" t="s">
        <v>362</v>
      </c>
      <c r="D14" s="1549"/>
      <c r="E14" s="525" t="s">
        <v>534</v>
      </c>
      <c r="F14" s="515" t="s">
        <v>466</v>
      </c>
      <c r="G14" s="1550" t="s">
        <v>363</v>
      </c>
      <c r="H14" s="1551"/>
      <c r="I14" s="1549"/>
      <c r="J14" s="1550" t="s">
        <v>364</v>
      </c>
      <c r="K14" s="1552"/>
      <c r="L14" s="33"/>
      <c r="M14" s="34"/>
      <c r="N14" s="33"/>
      <c r="O14" s="270" t="s">
        <v>8</v>
      </c>
      <c r="P14" s="508" t="s">
        <v>528</v>
      </c>
      <c r="Q14" s="29" t="s">
        <v>344</v>
      </c>
      <c r="R14" s="33"/>
      <c r="S14" s="33"/>
      <c r="T14" s="33"/>
      <c r="U14" s="33"/>
      <c r="V14" s="33"/>
      <c r="W14" s="33"/>
      <c r="X14" s="33"/>
      <c r="Y14" s="33"/>
      <c r="Z14" s="33"/>
      <c r="AA14" s="33"/>
    </row>
    <row r="15" spans="2:27" ht="34.5" customHeight="1">
      <c r="B15" s="264" t="s">
        <v>660</v>
      </c>
      <c r="C15" s="1546" t="s">
        <v>144</v>
      </c>
      <c r="D15" s="1547"/>
      <c r="E15" s="514" t="s">
        <v>144</v>
      </c>
      <c r="F15" s="516" t="s">
        <v>144</v>
      </c>
      <c r="G15" s="1118" t="s">
        <v>144</v>
      </c>
      <c r="H15" s="990"/>
      <c r="I15" s="1124"/>
      <c r="J15" s="1118" t="s">
        <v>144</v>
      </c>
      <c r="K15" s="991"/>
      <c r="L15" s="33"/>
      <c r="M15" s="34"/>
      <c r="N15" s="33"/>
      <c r="O15" s="302" t="s">
        <v>660</v>
      </c>
      <c r="P15" s="14" t="s">
        <v>255</v>
      </c>
      <c r="Q15" s="14" t="s">
        <v>255</v>
      </c>
      <c r="R15" s="33"/>
      <c r="S15" s="33"/>
      <c r="T15" s="33"/>
      <c r="U15" s="33"/>
      <c r="V15" s="33"/>
      <c r="W15" s="33"/>
      <c r="X15" s="33"/>
      <c r="Y15" s="33"/>
      <c r="Z15" s="33"/>
      <c r="AA15" s="33"/>
    </row>
    <row r="16" spans="2:27" ht="18.5">
      <c r="B16" s="36" t="s">
        <v>305</v>
      </c>
      <c r="C16" s="989" t="s">
        <v>52</v>
      </c>
      <c r="D16" s="1124"/>
      <c r="E16" s="514" t="s">
        <v>52</v>
      </c>
      <c r="F16" s="516" t="s">
        <v>52</v>
      </c>
      <c r="G16" s="1118" t="s">
        <v>52</v>
      </c>
      <c r="H16" s="990"/>
      <c r="I16" s="1124"/>
      <c r="J16" s="1118" t="s">
        <v>52</v>
      </c>
      <c r="K16" s="991"/>
      <c r="L16" s="33"/>
      <c r="M16" s="34"/>
      <c r="N16" s="33"/>
      <c r="O16" s="290" t="s">
        <v>305</v>
      </c>
      <c r="P16" s="14" t="s">
        <v>255</v>
      </c>
      <c r="Q16" s="14" t="s">
        <v>255</v>
      </c>
      <c r="R16" s="33"/>
      <c r="S16" s="33"/>
      <c r="T16" s="33"/>
      <c r="U16" s="33"/>
      <c r="V16" s="33"/>
      <c r="W16" s="33"/>
      <c r="X16" s="33"/>
      <c r="Y16" s="33"/>
      <c r="Z16" s="33"/>
      <c r="AA16" s="33"/>
    </row>
    <row r="17" spans="2:27" ht="21">
      <c r="B17" s="7" t="s">
        <v>11</v>
      </c>
      <c r="C17" s="992" t="s">
        <v>156</v>
      </c>
      <c r="D17" s="1085"/>
      <c r="E17" s="526" t="s">
        <v>467</v>
      </c>
      <c r="F17" s="517" t="s">
        <v>467</v>
      </c>
      <c r="G17" s="1086" t="s">
        <v>155</v>
      </c>
      <c r="H17" s="993"/>
      <c r="I17" s="1085"/>
      <c r="J17" s="1086" t="s">
        <v>155</v>
      </c>
      <c r="K17" s="994"/>
      <c r="L17" s="33"/>
      <c r="M17" s="34"/>
      <c r="N17" s="33"/>
      <c r="O17" s="271" t="s">
        <v>11</v>
      </c>
      <c r="P17" s="24" t="s">
        <v>155</v>
      </c>
      <c r="Q17" s="24" t="s">
        <v>155</v>
      </c>
      <c r="R17" s="33"/>
      <c r="S17" s="33"/>
      <c r="T17" s="33"/>
      <c r="U17" s="33"/>
      <c r="V17" s="33"/>
      <c r="W17" s="33"/>
      <c r="X17" s="33"/>
      <c r="Y17" s="33"/>
      <c r="Z17" s="33"/>
      <c r="AA17" s="33"/>
    </row>
    <row r="18" spans="2:27" ht="21">
      <c r="B18" s="362" t="s">
        <v>661</v>
      </c>
      <c r="C18" s="1236">
        <v>2.9</v>
      </c>
      <c r="D18" s="1200"/>
      <c r="E18" s="527">
        <v>2.9</v>
      </c>
      <c r="F18" s="518">
        <v>2</v>
      </c>
      <c r="G18" s="1198">
        <v>3.3</v>
      </c>
      <c r="H18" s="1199"/>
      <c r="I18" s="1200"/>
      <c r="J18" s="1198">
        <v>2.75</v>
      </c>
      <c r="K18" s="1243"/>
      <c r="L18" s="33"/>
      <c r="M18" s="34"/>
      <c r="N18" s="33"/>
      <c r="O18" s="363" t="s">
        <v>661</v>
      </c>
      <c r="P18" s="69" t="s">
        <v>255</v>
      </c>
      <c r="Q18" s="69" t="s">
        <v>255</v>
      </c>
      <c r="R18" s="33"/>
      <c r="S18" s="33"/>
      <c r="T18" s="33"/>
      <c r="U18" s="33"/>
      <c r="V18" s="33"/>
      <c r="W18" s="33"/>
      <c r="X18" s="33"/>
      <c r="Y18" s="33"/>
      <c r="Z18" s="33"/>
      <c r="AA18" s="33"/>
    </row>
    <row r="19" spans="2:27" ht="37">
      <c r="B19" s="59" t="s">
        <v>391</v>
      </c>
      <c r="C19" s="1580">
        <v>3</v>
      </c>
      <c r="D19" s="1581"/>
      <c r="E19" s="528">
        <v>3</v>
      </c>
      <c r="F19" s="519">
        <v>3</v>
      </c>
      <c r="G19" s="1366">
        <v>3</v>
      </c>
      <c r="H19" s="1270"/>
      <c r="I19" s="1365"/>
      <c r="J19" s="1270">
        <v>3</v>
      </c>
      <c r="K19" s="1271"/>
      <c r="L19" s="33"/>
      <c r="M19" s="34"/>
      <c r="N19" s="33"/>
      <c r="O19" s="272" t="s">
        <v>391</v>
      </c>
      <c r="P19" s="159">
        <v>3</v>
      </c>
      <c r="Q19" s="159">
        <v>3</v>
      </c>
      <c r="R19" s="33"/>
      <c r="S19" s="33"/>
      <c r="T19" s="33"/>
      <c r="U19" s="33"/>
      <c r="V19" s="33"/>
      <c r="W19" s="33"/>
      <c r="X19" s="33"/>
      <c r="Y19" s="33"/>
      <c r="Z19" s="33"/>
      <c r="AA19" s="33"/>
    </row>
    <row r="20" spans="2:27" ht="21">
      <c r="B20" s="285" t="s">
        <v>662</v>
      </c>
      <c r="C20" s="1236">
        <f>C18*3</f>
        <v>8.6999999999999993</v>
      </c>
      <c r="D20" s="1200"/>
      <c r="E20" s="527">
        <f>E18*3</f>
        <v>8.6999999999999993</v>
      </c>
      <c r="F20" s="518">
        <v>6</v>
      </c>
      <c r="G20" s="1198">
        <f>G18*3</f>
        <v>9.8999999999999986</v>
      </c>
      <c r="H20" s="1199"/>
      <c r="I20" s="1200"/>
      <c r="J20" s="1199">
        <f>J18*J19</f>
        <v>8.25</v>
      </c>
      <c r="K20" s="1243"/>
      <c r="L20" s="33"/>
      <c r="M20" s="34"/>
      <c r="N20" s="33"/>
      <c r="O20" s="284" t="s">
        <v>662</v>
      </c>
      <c r="P20" s="69" t="s">
        <v>255</v>
      </c>
      <c r="Q20" s="69" t="s">
        <v>255</v>
      </c>
      <c r="R20" s="33"/>
      <c r="S20" s="33"/>
      <c r="T20" s="33"/>
      <c r="U20" s="33"/>
      <c r="V20" s="33"/>
      <c r="W20" s="33"/>
      <c r="X20" s="33"/>
      <c r="Y20" s="33"/>
      <c r="Z20" s="33"/>
      <c r="AA20" s="33"/>
    </row>
    <row r="21" spans="2:27" ht="21.5" thickBot="1">
      <c r="B21" s="62" t="s">
        <v>12</v>
      </c>
      <c r="C21" s="1013">
        <v>0.08</v>
      </c>
      <c r="D21" s="1202"/>
      <c r="E21" s="529">
        <v>0.08</v>
      </c>
      <c r="F21" s="520">
        <v>0.08</v>
      </c>
      <c r="G21" s="1201">
        <v>0.05</v>
      </c>
      <c r="H21" s="1014"/>
      <c r="I21" s="1202"/>
      <c r="J21" s="1201">
        <v>0.08</v>
      </c>
      <c r="K21" s="1015"/>
      <c r="L21" s="33"/>
      <c r="M21" s="34"/>
      <c r="N21" s="33"/>
      <c r="O21" s="274" t="s">
        <v>12</v>
      </c>
      <c r="P21" s="121" t="s">
        <v>255</v>
      </c>
      <c r="Q21" s="121" t="s">
        <v>255</v>
      </c>
      <c r="R21" s="33"/>
      <c r="S21" s="33"/>
      <c r="T21" s="33"/>
      <c r="U21" s="33"/>
      <c r="V21" s="33"/>
      <c r="W21" s="33"/>
      <c r="X21" s="33"/>
      <c r="Y21" s="33"/>
      <c r="Z21" s="33"/>
      <c r="AA21" s="33"/>
    </row>
    <row r="22" spans="2:27" ht="33" customHeight="1" thickBot="1">
      <c r="B22" s="62" t="s">
        <v>13</v>
      </c>
      <c r="C22" s="1237">
        <v>0.08</v>
      </c>
      <c r="D22" s="1102"/>
      <c r="E22" s="530">
        <v>0.08</v>
      </c>
      <c r="F22" s="521">
        <v>0.08</v>
      </c>
      <c r="G22" s="1103">
        <v>0.05</v>
      </c>
      <c r="H22" s="1101"/>
      <c r="I22" s="1102"/>
      <c r="J22" s="1103">
        <v>0.08</v>
      </c>
      <c r="K22" s="1104"/>
      <c r="L22" s="33"/>
      <c r="M22" s="34"/>
      <c r="N22" s="33"/>
      <c r="O22" s="274" t="s">
        <v>13</v>
      </c>
      <c r="P22" s="65" t="s">
        <v>255</v>
      </c>
      <c r="Q22" s="65" t="s">
        <v>255</v>
      </c>
      <c r="R22" s="33"/>
      <c r="S22" s="33"/>
      <c r="T22" s="33"/>
      <c r="U22" s="33"/>
      <c r="V22" s="33"/>
      <c r="W22" s="33"/>
      <c r="X22" s="33"/>
      <c r="Y22" s="33"/>
      <c r="Z22" s="33"/>
      <c r="AA22" s="33"/>
    </row>
    <row r="23" spans="2:27" ht="37.5" customHeight="1">
      <c r="B23" s="266" t="s">
        <v>663</v>
      </c>
      <c r="C23" s="1019">
        <f>C20/(1-C22)</f>
        <v>9.4565217391304337</v>
      </c>
      <c r="D23" s="1540"/>
      <c r="E23" s="531">
        <f>E20/(1-E22)</f>
        <v>9.4565217391304337</v>
      </c>
      <c r="F23" s="522">
        <f>F20/(1-F22)</f>
        <v>6.5217391304347823</v>
      </c>
      <c r="G23" s="1553">
        <f>G20/(1-G22)</f>
        <v>10.421052631578947</v>
      </c>
      <c r="H23" s="1020"/>
      <c r="I23" s="1540"/>
      <c r="J23" s="1553">
        <f>J20/(1-J22)</f>
        <v>8.9673913043478262</v>
      </c>
      <c r="K23" s="1021"/>
      <c r="L23" s="33"/>
      <c r="M23" s="34"/>
      <c r="N23" s="33"/>
      <c r="O23" s="273" t="s">
        <v>663</v>
      </c>
      <c r="P23" s="122" t="s">
        <v>255</v>
      </c>
      <c r="Q23" s="122" t="s">
        <v>255</v>
      </c>
      <c r="R23" s="33"/>
      <c r="S23" s="33"/>
      <c r="T23" s="33"/>
      <c r="U23" s="33"/>
      <c r="V23" s="33"/>
      <c r="W23" s="33"/>
      <c r="X23" s="33"/>
      <c r="Y23" s="33"/>
      <c r="Z23" s="33"/>
      <c r="AA23" s="33"/>
    </row>
    <row r="24" spans="2:27" ht="41.25" customHeight="1">
      <c r="B24" s="6" t="s">
        <v>27</v>
      </c>
      <c r="C24" s="1001">
        <v>43024</v>
      </c>
      <c r="D24" s="1141"/>
      <c r="E24" s="532" t="s">
        <v>533</v>
      </c>
      <c r="F24" s="523" t="s">
        <v>533</v>
      </c>
      <c r="G24" s="1126">
        <v>40409</v>
      </c>
      <c r="H24" s="1002"/>
      <c r="I24" s="1141"/>
      <c r="J24" s="1002">
        <v>42565</v>
      </c>
      <c r="K24" s="1003"/>
      <c r="L24" s="33"/>
      <c r="M24" s="34"/>
      <c r="N24" s="33"/>
      <c r="O24" s="269" t="s">
        <v>27</v>
      </c>
      <c r="P24" s="450">
        <v>40256</v>
      </c>
      <c r="Q24" s="450">
        <v>40116</v>
      </c>
      <c r="R24" s="33"/>
      <c r="S24" s="33"/>
      <c r="T24" s="33"/>
      <c r="U24" s="33"/>
      <c r="V24" s="33"/>
      <c r="W24" s="33"/>
      <c r="X24" s="33"/>
      <c r="Y24" s="33"/>
      <c r="Z24" s="33"/>
      <c r="AA24" s="33"/>
    </row>
    <row r="25" spans="2:27" ht="21">
      <c r="B25" s="6" t="s">
        <v>260</v>
      </c>
      <c r="C25" s="989" t="s">
        <v>63</v>
      </c>
      <c r="D25" s="1124"/>
      <c r="E25" s="514" t="s">
        <v>63</v>
      </c>
      <c r="F25" s="516" t="s">
        <v>63</v>
      </c>
      <c r="G25" s="1118" t="s">
        <v>63</v>
      </c>
      <c r="H25" s="990"/>
      <c r="I25" s="1124"/>
      <c r="J25" s="1118" t="s">
        <v>63</v>
      </c>
      <c r="K25" s="991"/>
      <c r="L25" s="33"/>
      <c r="M25" s="34"/>
      <c r="N25" s="33"/>
      <c r="O25" s="269" t="s">
        <v>260</v>
      </c>
      <c r="P25" s="507" t="s">
        <v>63</v>
      </c>
      <c r="Q25" s="14" t="s">
        <v>63</v>
      </c>
      <c r="R25" s="33"/>
      <c r="S25" s="33"/>
      <c r="T25" s="33"/>
      <c r="U25" s="33"/>
      <c r="V25" s="33"/>
      <c r="W25" s="33"/>
      <c r="X25" s="33"/>
      <c r="Y25" s="33"/>
      <c r="Z25" s="33"/>
      <c r="AA25" s="33"/>
    </row>
    <row r="26" spans="2:27" ht="67.5" customHeight="1">
      <c r="B26" s="6" t="s">
        <v>28</v>
      </c>
      <c r="C26" s="992" t="s">
        <v>157</v>
      </c>
      <c r="D26" s="1085"/>
      <c r="E26" s="526" t="s">
        <v>535</v>
      </c>
      <c r="F26" s="517" t="s">
        <v>471</v>
      </c>
      <c r="G26" s="1143" t="s">
        <v>310</v>
      </c>
      <c r="H26" s="1142"/>
      <c r="I26" s="1192"/>
      <c r="J26" s="1143" t="s">
        <v>311</v>
      </c>
      <c r="K26" s="994"/>
      <c r="L26" s="33"/>
      <c r="M26" s="34"/>
      <c r="N26" s="33"/>
      <c r="O26" s="269" t="s">
        <v>28</v>
      </c>
      <c r="P26" s="507" t="s">
        <v>157</v>
      </c>
      <c r="Q26" s="24" t="s">
        <v>65</v>
      </c>
      <c r="R26" s="33"/>
      <c r="S26" s="33"/>
      <c r="T26" s="33"/>
      <c r="U26" s="33"/>
      <c r="V26" s="33"/>
      <c r="W26" s="33"/>
      <c r="X26" s="33"/>
      <c r="Y26" s="33"/>
      <c r="Z26" s="33"/>
      <c r="AA26" s="33"/>
    </row>
    <row r="27" spans="2:27" ht="50.25" customHeight="1">
      <c r="B27" s="267" t="s">
        <v>264</v>
      </c>
      <c r="C27" s="989" t="s">
        <v>121</v>
      </c>
      <c r="D27" s="1124"/>
      <c r="E27" s="514" t="s">
        <v>121</v>
      </c>
      <c r="F27" s="516" t="s">
        <v>121</v>
      </c>
      <c r="G27" s="1086" t="s">
        <v>121</v>
      </c>
      <c r="H27" s="993"/>
      <c r="I27" s="1085"/>
      <c r="J27" s="1118" t="s">
        <v>121</v>
      </c>
      <c r="K27" s="991"/>
      <c r="L27" s="33"/>
      <c r="M27" s="34"/>
      <c r="N27" s="33"/>
      <c r="O27" s="276" t="s">
        <v>264</v>
      </c>
      <c r="P27" s="509" t="s">
        <v>158</v>
      </c>
      <c r="Q27" s="14" t="s">
        <v>159</v>
      </c>
      <c r="R27" s="33"/>
      <c r="S27" s="33"/>
      <c r="T27" s="33"/>
      <c r="U27" s="33"/>
      <c r="V27" s="33"/>
      <c r="W27" s="33"/>
      <c r="X27" s="33"/>
      <c r="Y27" s="33"/>
      <c r="Z27" s="33"/>
      <c r="AA27" s="33"/>
    </row>
    <row r="28" spans="2:27" ht="63" customHeight="1">
      <c r="B28" s="6" t="s">
        <v>37</v>
      </c>
      <c r="C28" s="989" t="s">
        <v>160</v>
      </c>
      <c r="D28" s="1124"/>
      <c r="E28" s="514" t="s">
        <v>536</v>
      </c>
      <c r="F28" s="376" t="s">
        <v>470</v>
      </c>
      <c r="G28" s="1143" t="s">
        <v>161</v>
      </c>
      <c r="H28" s="1142"/>
      <c r="I28" s="1192"/>
      <c r="J28" s="1086" t="s">
        <v>162</v>
      </c>
      <c r="K28" s="994"/>
      <c r="L28" s="678"/>
      <c r="M28" s="34"/>
      <c r="N28" s="33"/>
      <c r="O28" s="269" t="s">
        <v>37</v>
      </c>
      <c r="P28" s="507" t="s">
        <v>525</v>
      </c>
      <c r="Q28" s="24" t="s">
        <v>163</v>
      </c>
      <c r="R28" s="33"/>
      <c r="S28" s="33"/>
      <c r="T28" s="33"/>
      <c r="U28" s="33"/>
      <c r="V28" s="33"/>
      <c r="W28" s="33"/>
      <c r="X28" s="33"/>
      <c r="Y28" s="33"/>
      <c r="Z28" s="33"/>
      <c r="AA28" s="33"/>
    </row>
    <row r="29" spans="2:27" ht="18.5">
      <c r="B29" s="6" t="s">
        <v>212</v>
      </c>
      <c r="C29" s="1571" t="s">
        <v>473</v>
      </c>
      <c r="D29" s="1572"/>
      <c r="E29" s="514" t="s">
        <v>537</v>
      </c>
      <c r="F29" s="514" t="s">
        <v>474</v>
      </c>
      <c r="G29" s="1573" t="s">
        <v>472</v>
      </c>
      <c r="H29" s="1574"/>
      <c r="I29" s="1575"/>
      <c r="J29" s="1576" t="s">
        <v>474</v>
      </c>
      <c r="K29" s="1577"/>
      <c r="L29" s="679"/>
      <c r="M29" s="34"/>
      <c r="N29" s="33"/>
      <c r="O29" s="269" t="s">
        <v>478</v>
      </c>
      <c r="P29" s="507" t="s">
        <v>526</v>
      </c>
      <c r="Q29" s="24"/>
      <c r="R29" s="33"/>
      <c r="S29" s="33"/>
      <c r="T29" s="33"/>
      <c r="U29" s="33"/>
      <c r="V29" s="33"/>
      <c r="W29" s="33"/>
      <c r="X29" s="33"/>
      <c r="Y29" s="33"/>
      <c r="Z29" s="33"/>
      <c r="AA29" s="33"/>
    </row>
    <row r="30" spans="2:27" ht="37">
      <c r="B30" s="264" t="s">
        <v>253</v>
      </c>
      <c r="C30" s="1571" t="s">
        <v>475</v>
      </c>
      <c r="D30" s="1572"/>
      <c r="E30" s="514" t="s">
        <v>538</v>
      </c>
      <c r="F30" s="514" t="s">
        <v>476</v>
      </c>
      <c r="G30" s="1573" t="s">
        <v>477</v>
      </c>
      <c r="H30" s="1574"/>
      <c r="I30" s="1575"/>
      <c r="J30" s="1576" t="s">
        <v>476</v>
      </c>
      <c r="K30" s="1577"/>
      <c r="L30" s="679"/>
      <c r="M30" s="34"/>
      <c r="N30" s="33"/>
      <c r="O30" s="271" t="s">
        <v>479</v>
      </c>
      <c r="P30" s="506" t="s">
        <v>527</v>
      </c>
      <c r="Q30" s="24"/>
      <c r="R30" s="33"/>
      <c r="S30" s="33"/>
      <c r="T30" s="33"/>
      <c r="U30" s="33"/>
      <c r="V30" s="33"/>
      <c r="W30" s="33"/>
      <c r="X30" s="33"/>
      <c r="Y30" s="33"/>
      <c r="Z30" s="33"/>
      <c r="AA30" s="33"/>
    </row>
    <row r="31" spans="2:27" ht="21">
      <c r="B31" s="6" t="s">
        <v>39</v>
      </c>
      <c r="C31" s="989" t="s">
        <v>41</v>
      </c>
      <c r="D31" s="1124"/>
      <c r="E31" s="514" t="s">
        <v>41</v>
      </c>
      <c r="F31" s="516" t="s">
        <v>41</v>
      </c>
      <c r="G31" s="1118" t="s">
        <v>41</v>
      </c>
      <c r="H31" s="990"/>
      <c r="I31" s="1124"/>
      <c r="J31" s="1118" t="s">
        <v>41</v>
      </c>
      <c r="K31" s="991"/>
      <c r="L31" s="33"/>
      <c r="M31" s="34"/>
      <c r="N31" s="33"/>
      <c r="O31" s="269" t="s">
        <v>39</v>
      </c>
      <c r="P31" s="507" t="s">
        <v>41</v>
      </c>
      <c r="Q31" s="14" t="s">
        <v>41</v>
      </c>
      <c r="R31" s="33"/>
      <c r="S31" s="33"/>
      <c r="T31" s="33"/>
      <c r="U31" s="33"/>
      <c r="V31" s="33"/>
      <c r="W31" s="33"/>
      <c r="X31" s="33"/>
      <c r="Y31" s="33"/>
      <c r="Z31" s="33"/>
      <c r="AA31" s="33"/>
    </row>
    <row r="32" spans="2:27" ht="261" customHeight="1">
      <c r="B32" s="6" t="s">
        <v>43</v>
      </c>
      <c r="C32" s="992" t="s">
        <v>532</v>
      </c>
      <c r="D32" s="1085"/>
      <c r="E32" s="526" t="s">
        <v>255</v>
      </c>
      <c r="F32" s="517" t="s">
        <v>532</v>
      </c>
      <c r="G32" s="1086" t="s">
        <v>255</v>
      </c>
      <c r="H32" s="993"/>
      <c r="I32" s="1085"/>
      <c r="J32" s="1086" t="s">
        <v>314</v>
      </c>
      <c r="K32" s="994"/>
      <c r="L32" s="33"/>
      <c r="M32" s="34"/>
      <c r="N32" s="33"/>
      <c r="O32" s="280" t="s">
        <v>43</v>
      </c>
      <c r="P32" s="513" t="s">
        <v>529</v>
      </c>
      <c r="Q32" s="24" t="s">
        <v>255</v>
      </c>
      <c r="R32" s="33"/>
      <c r="S32" s="33"/>
      <c r="T32" s="33"/>
      <c r="U32" s="33"/>
      <c r="V32" s="33"/>
      <c r="W32" s="33"/>
      <c r="X32" s="33"/>
      <c r="Y32" s="33"/>
      <c r="Z32" s="33"/>
      <c r="AA32" s="33"/>
    </row>
    <row r="33" spans="2:27" ht="18.5">
      <c r="B33" s="6" t="s">
        <v>415</v>
      </c>
      <c r="C33" s="992" t="s">
        <v>255</v>
      </c>
      <c r="D33" s="1085"/>
      <c r="E33" s="526" t="s">
        <v>255</v>
      </c>
      <c r="F33" s="517" t="s">
        <v>255</v>
      </c>
      <c r="G33" s="1086" t="s">
        <v>255</v>
      </c>
      <c r="H33" s="993"/>
      <c r="I33" s="1085"/>
      <c r="J33" s="1086" t="s">
        <v>255</v>
      </c>
      <c r="K33" s="994"/>
      <c r="L33" s="33"/>
      <c r="M33" s="34"/>
      <c r="N33" s="33"/>
      <c r="O33" s="280" t="s">
        <v>415</v>
      </c>
      <c r="P33" s="510" t="s">
        <v>255</v>
      </c>
      <c r="Q33" s="353" t="s">
        <v>255</v>
      </c>
      <c r="R33" s="33"/>
      <c r="S33" s="33"/>
      <c r="T33" s="33"/>
      <c r="U33" s="33"/>
      <c r="V33" s="33"/>
      <c r="W33" s="33"/>
      <c r="X33" s="33"/>
      <c r="Y33" s="33"/>
      <c r="Z33" s="33"/>
      <c r="AA33" s="33"/>
    </row>
    <row r="34" spans="2:27" ht="102" customHeight="1">
      <c r="B34" s="7" t="s">
        <v>44</v>
      </c>
      <c r="C34" s="1578" t="s">
        <v>703</v>
      </c>
      <c r="D34" s="1579"/>
      <c r="E34" s="696" t="s">
        <v>704</v>
      </c>
      <c r="F34" s="696" t="s">
        <v>705</v>
      </c>
      <c r="G34" s="1569" t="s">
        <v>706</v>
      </c>
      <c r="H34" s="1582"/>
      <c r="I34" s="1583"/>
      <c r="J34" s="1569" t="s">
        <v>707</v>
      </c>
      <c r="K34" s="1570"/>
      <c r="L34" s="33"/>
      <c r="M34" s="34"/>
      <c r="N34" s="33"/>
      <c r="O34" s="286" t="s">
        <v>44</v>
      </c>
      <c r="P34" s="697" t="s">
        <v>708</v>
      </c>
      <c r="Q34" s="698" t="s">
        <v>709</v>
      </c>
      <c r="R34" s="33"/>
      <c r="S34" s="33"/>
      <c r="T34" s="33"/>
      <c r="U34" s="33"/>
      <c r="V34" s="33"/>
      <c r="W34" s="33"/>
      <c r="X34" s="33"/>
      <c r="Y34" s="33"/>
      <c r="Z34" s="33"/>
      <c r="AA34" s="33"/>
    </row>
    <row r="35" spans="2:27" ht="175.5" customHeight="1">
      <c r="B35" s="7" t="s">
        <v>45</v>
      </c>
      <c r="C35" s="1185" t="s">
        <v>255</v>
      </c>
      <c r="D35" s="1186"/>
      <c r="E35" s="526" t="s">
        <v>255</v>
      </c>
      <c r="F35" s="517" t="s">
        <v>255</v>
      </c>
      <c r="G35" s="1186" t="s">
        <v>255</v>
      </c>
      <c r="H35" s="1186"/>
      <c r="I35" s="1186"/>
      <c r="J35" s="1184" t="s">
        <v>255</v>
      </c>
      <c r="K35" s="1395"/>
      <c r="L35" s="33"/>
      <c r="M35" s="34"/>
      <c r="N35" s="33"/>
      <c r="O35" s="286" t="s">
        <v>45</v>
      </c>
      <c r="P35" s="511" t="s">
        <v>530</v>
      </c>
      <c r="Q35" s="180" t="s">
        <v>255</v>
      </c>
      <c r="R35" s="33"/>
      <c r="S35" s="33"/>
      <c r="T35" s="33"/>
      <c r="U35" s="33"/>
      <c r="V35" s="33"/>
      <c r="W35" s="33"/>
      <c r="X35" s="33"/>
      <c r="Y35" s="33"/>
      <c r="Z35" s="33"/>
      <c r="AA35" s="33"/>
    </row>
    <row r="36" spans="2:27" ht="18.5">
      <c r="B36" s="7" t="s">
        <v>293</v>
      </c>
      <c r="C36" s="1185" t="s">
        <v>255</v>
      </c>
      <c r="D36" s="1186"/>
      <c r="E36" s="526" t="s">
        <v>255</v>
      </c>
      <c r="F36" s="517" t="s">
        <v>255</v>
      </c>
      <c r="G36" s="1186" t="s">
        <v>255</v>
      </c>
      <c r="H36" s="1186"/>
      <c r="I36" s="1186"/>
      <c r="J36" s="1184" t="s">
        <v>255</v>
      </c>
      <c r="K36" s="1395"/>
      <c r="L36" s="33"/>
      <c r="M36" s="34"/>
      <c r="N36" s="33"/>
      <c r="O36" s="286" t="s">
        <v>293</v>
      </c>
      <c r="P36" s="511" t="s">
        <v>255</v>
      </c>
      <c r="Q36" s="180" t="s">
        <v>255</v>
      </c>
      <c r="R36" s="33"/>
      <c r="S36" s="33"/>
      <c r="T36" s="33"/>
      <c r="U36" s="33"/>
      <c r="V36" s="33"/>
      <c r="W36" s="33"/>
      <c r="X36" s="33"/>
      <c r="Y36" s="33"/>
      <c r="Z36" s="33"/>
      <c r="AA36" s="33"/>
    </row>
    <row r="37" spans="2:27" ht="91.5" customHeight="1" thickBot="1">
      <c r="B37" s="86" t="s">
        <v>540</v>
      </c>
      <c r="C37" s="1040" t="s">
        <v>542</v>
      </c>
      <c r="D37" s="1422"/>
      <c r="E37" s="533" t="s">
        <v>255</v>
      </c>
      <c r="F37" s="524" t="s">
        <v>255</v>
      </c>
      <c r="G37" s="1423" t="s">
        <v>542</v>
      </c>
      <c r="H37" s="1041"/>
      <c r="I37" s="1041"/>
      <c r="J37" s="1041"/>
      <c r="K37" s="1042"/>
      <c r="L37" s="33"/>
      <c r="M37" s="34"/>
      <c r="N37" s="33"/>
      <c r="O37" s="289" t="s">
        <v>540</v>
      </c>
      <c r="P37" s="512" t="s">
        <v>255</v>
      </c>
      <c r="Q37" s="183" t="s">
        <v>255</v>
      </c>
      <c r="R37" s="33"/>
      <c r="S37" s="33"/>
      <c r="T37" s="33"/>
      <c r="U37" s="33"/>
      <c r="V37" s="33"/>
      <c r="W37" s="33"/>
      <c r="X37" s="33"/>
      <c r="Y37" s="33"/>
      <c r="Z37" s="33"/>
      <c r="AA37" s="33"/>
    </row>
    <row r="38" spans="2:27" ht="71.25" customHeight="1">
      <c r="B38" s="1043"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8" s="1043"/>
      <c r="D38" s="1043"/>
      <c r="E38" s="1043"/>
      <c r="F38" s="1043"/>
      <c r="G38" s="1043"/>
      <c r="H38" s="1043"/>
      <c r="I38" s="1043"/>
      <c r="J38" s="1043"/>
      <c r="K38" s="1043"/>
      <c r="L38" s="73"/>
      <c r="M38" s="123"/>
      <c r="N38" s="73"/>
      <c r="O38" s="1043" t="str">
        <f>B38</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P38" s="1043"/>
      <c r="Q38" s="1043"/>
      <c r="R38" s="33"/>
      <c r="S38" s="33"/>
      <c r="T38" s="33"/>
      <c r="U38" s="33"/>
      <c r="V38" s="33"/>
      <c r="W38" s="33"/>
      <c r="X38" s="33"/>
      <c r="Y38" s="33"/>
      <c r="Z38" s="33"/>
      <c r="AA38" s="33"/>
    </row>
    <row r="39" spans="2:27" ht="36.75" customHeight="1">
      <c r="B39" s="1023" t="str">
        <f>Choléra!B37</f>
        <v>2 Source : MENU DE PRODUITS UNICEF POUR LES VACCINS FOURNIS PAR L’UNICEF À GAVI, L’ALLIANCE DU VACCIN (https://www.unicef.org/supply/media/17191/file/Gavi-Product-Menu-May-2023.pdf)</v>
      </c>
      <c r="C39" s="1023"/>
      <c r="D39" s="1023"/>
      <c r="E39" s="1023"/>
      <c r="F39" s="1023"/>
      <c r="G39" s="1023"/>
      <c r="H39" s="1023"/>
      <c r="I39" s="1023"/>
      <c r="J39" s="1023"/>
      <c r="K39" s="1023"/>
      <c r="L39" s="73"/>
      <c r="M39" s="123"/>
      <c r="N39" s="73"/>
      <c r="O39" s="1023" t="str">
        <f>B39</f>
        <v>2 Source : MENU DE PRODUITS UNICEF POUR LES VACCINS FOURNIS PAR L’UNICEF À GAVI, L’ALLIANCE DU VACCIN (https://www.unicef.org/supply/media/17191/file/Gavi-Product-Menu-May-2023.pdf)</v>
      </c>
      <c r="P39" s="1023"/>
      <c r="Q39" s="1023"/>
      <c r="R39" s="33"/>
      <c r="S39" s="33"/>
      <c r="T39" s="33"/>
      <c r="U39" s="33"/>
      <c r="V39" s="33"/>
      <c r="W39" s="33"/>
      <c r="X39" s="33"/>
      <c r="Y39" s="33"/>
      <c r="Z39" s="33"/>
      <c r="AA39" s="33"/>
    </row>
    <row r="40" spans="2:27" ht="18.5">
      <c r="B40" s="73" t="str">
        <f>Choléra!B38</f>
        <v>3 Source : Note de synthèse de l'OMS: http://www.who.int/immunization/documents/positionpapers/en/</v>
      </c>
      <c r="C40" s="73"/>
      <c r="D40" s="73"/>
      <c r="E40" s="73"/>
      <c r="F40" s="73"/>
      <c r="G40" s="73"/>
      <c r="H40" s="73"/>
      <c r="I40" s="73"/>
      <c r="J40" s="73"/>
      <c r="K40" s="73"/>
      <c r="L40" s="73"/>
      <c r="M40" s="123"/>
      <c r="N40" s="73"/>
      <c r="O40" s="1023" t="str">
        <f>B40</f>
        <v>3 Source : Note de synthèse de l'OMS: http://www.who.int/immunization/documents/positionpapers/en/</v>
      </c>
      <c r="P40" s="1023"/>
      <c r="Q40" s="1024"/>
      <c r="R40" s="33"/>
      <c r="S40" s="33"/>
      <c r="T40" s="33"/>
      <c r="U40" s="33"/>
      <c r="V40" s="33"/>
      <c r="W40" s="33"/>
      <c r="X40" s="33"/>
      <c r="Y40" s="33"/>
      <c r="Z40" s="33"/>
      <c r="AA40" s="33"/>
    </row>
    <row r="41" spans="2:27" ht="18.5">
      <c r="B41" s="73" t="str">
        <f>Choléra!B39</f>
        <v xml:space="preserve">4 Source : Secrétariat de Gavi, voir l'onglet définitions pour les détails </v>
      </c>
      <c r="C41" s="73"/>
      <c r="D41" s="73"/>
      <c r="E41" s="73"/>
      <c r="F41" s="73"/>
      <c r="G41" s="73"/>
      <c r="H41" s="73"/>
      <c r="I41" s="73"/>
      <c r="J41" s="73"/>
      <c r="K41" s="73"/>
      <c r="L41" s="73"/>
      <c r="M41" s="123"/>
      <c r="N41" s="73"/>
      <c r="O41" s="73" t="str">
        <f>B41</f>
        <v xml:space="preserve">4 Source : Secrétariat de Gavi, voir l'onglet définitions pour les détails </v>
      </c>
      <c r="P41" s="73"/>
      <c r="Q41" s="73"/>
      <c r="R41" s="33"/>
      <c r="S41" s="33"/>
      <c r="T41" s="33"/>
      <c r="U41" s="33"/>
      <c r="V41" s="33"/>
      <c r="W41" s="33"/>
      <c r="X41" s="33"/>
      <c r="Y41" s="33"/>
      <c r="Z41" s="33"/>
      <c r="AA41" s="33"/>
    </row>
    <row r="42" spans="2:27" ht="18.5">
      <c r="B42" s="73" t="str">
        <f>Choléra!B40</f>
        <v>5 Source : Étude des estimations OMS des taux indicatifs de perte en vaccins, 2021</v>
      </c>
      <c r="C42" s="73"/>
      <c r="D42" s="73"/>
      <c r="E42" s="73"/>
      <c r="F42" s="73"/>
      <c r="G42" s="73"/>
      <c r="H42" s="73"/>
      <c r="I42" s="73"/>
      <c r="J42" s="73"/>
      <c r="K42" s="73"/>
      <c r="L42" s="73"/>
      <c r="M42" s="123"/>
      <c r="N42" s="73"/>
      <c r="O42" s="73" t="str">
        <f>B42</f>
        <v>5 Source : Étude des estimations OMS des taux indicatifs de perte en vaccins, 2021</v>
      </c>
      <c r="P42" s="73"/>
      <c r="Q42" s="73"/>
      <c r="R42" s="33"/>
      <c r="S42" s="33"/>
      <c r="T42" s="33"/>
      <c r="U42" s="33"/>
      <c r="V42" s="33"/>
      <c r="W42" s="33"/>
      <c r="X42" s="33"/>
      <c r="Y42" s="33"/>
      <c r="Z42" s="33"/>
      <c r="AA42" s="33"/>
    </row>
    <row r="43" spans="2:27" ht="18.5" customHeight="1">
      <c r="B43" s="247" t="str">
        <f>PVH!B41</f>
        <v>* Cet emballage secondaire est obtenu par l'UNICEF pour les pays Gavi. Pour cette présentation, l'emballage secondaire sans astérisque en gris n'est pas acheté par Gavi.</v>
      </c>
      <c r="C43" s="247"/>
      <c r="D43" s="247"/>
      <c r="E43" s="247"/>
      <c r="F43" s="247"/>
      <c r="G43" s="247"/>
      <c r="H43" s="247"/>
      <c r="I43" s="247"/>
      <c r="J43" s="247"/>
      <c r="K43" s="247"/>
      <c r="L43" s="247"/>
      <c r="M43" s="123"/>
      <c r="N43" s="73"/>
      <c r="O43" s="1023" t="s">
        <v>539</v>
      </c>
      <c r="P43" s="1023"/>
      <c r="Q43" s="1023"/>
      <c r="R43" s="1023"/>
      <c r="S43" s="1023"/>
      <c r="T43" s="1023"/>
      <c r="U43" s="1023"/>
      <c r="V43" s="1023"/>
      <c r="W43" s="1023"/>
      <c r="X43" s="33"/>
      <c r="Y43" s="33"/>
      <c r="Z43" s="33"/>
      <c r="AA43" s="33"/>
    </row>
    <row r="44" spans="2:27" ht="39" customHeight="1">
      <c r="B44" s="242" t="s">
        <v>531</v>
      </c>
      <c r="C44" s="242"/>
      <c r="D44" s="242"/>
      <c r="E44" s="242"/>
      <c r="F44" s="242"/>
      <c r="G44" s="242"/>
      <c r="H44" s="242"/>
      <c r="I44" s="242"/>
      <c r="J44" s="242"/>
      <c r="K44" s="242"/>
      <c r="L44" s="73"/>
      <c r="M44" s="123"/>
      <c r="N44" s="73"/>
      <c r="O44" s="73"/>
      <c r="P44" s="73"/>
      <c r="Q44" s="73"/>
      <c r="R44" s="33"/>
      <c r="S44" s="33"/>
      <c r="T44" s="33"/>
      <c r="U44" s="33"/>
      <c r="V44" s="33"/>
      <c r="W44" s="33"/>
      <c r="X44" s="33"/>
      <c r="Y44" s="33"/>
      <c r="Z44" s="33"/>
      <c r="AA44" s="33"/>
    </row>
    <row r="45" spans="2:27" ht="18.5">
      <c r="B45" s="73"/>
      <c r="M45" s="123"/>
      <c r="N45" s="73"/>
      <c r="O45" s="73"/>
      <c r="P45" s="73"/>
      <c r="Q45" s="73"/>
      <c r="R45" s="33"/>
      <c r="S45" s="33"/>
      <c r="T45" s="33"/>
      <c r="U45" s="33"/>
      <c r="V45" s="33"/>
      <c r="W45" s="33"/>
      <c r="X45" s="33"/>
      <c r="Y45" s="33"/>
      <c r="Z45" s="33"/>
      <c r="AA45" s="33"/>
    </row>
    <row r="46" spans="2:27" ht="18.5">
      <c r="B46" s="73"/>
      <c r="C46" s="73"/>
      <c r="D46" s="73"/>
      <c r="E46" s="73"/>
      <c r="F46" s="73"/>
      <c r="G46" s="73"/>
      <c r="H46" s="73"/>
      <c r="I46" s="73"/>
      <c r="J46" s="73"/>
      <c r="K46" s="73"/>
      <c r="L46" s="73"/>
      <c r="M46" s="123"/>
      <c r="N46" s="73"/>
      <c r="O46" s="73"/>
      <c r="P46" s="73"/>
      <c r="Q46" s="73"/>
      <c r="R46" s="33"/>
      <c r="S46" s="33"/>
      <c r="T46" s="33"/>
      <c r="U46" s="33"/>
      <c r="V46" s="33"/>
      <c r="W46" s="33"/>
      <c r="X46" s="33"/>
      <c r="Y46" s="33"/>
      <c r="Z46" s="33"/>
      <c r="AA46" s="33"/>
    </row>
    <row r="47" spans="2:27" ht="18.5">
      <c r="B47" s="73"/>
      <c r="C47" s="73"/>
      <c r="D47" s="73"/>
      <c r="E47" s="73"/>
      <c r="F47" s="73"/>
      <c r="G47" s="73"/>
      <c r="H47" s="73"/>
      <c r="I47" s="73"/>
      <c r="J47" s="73"/>
      <c r="K47" s="73"/>
      <c r="L47" s="73"/>
      <c r="M47" s="123"/>
      <c r="N47" s="73"/>
      <c r="O47" s="73"/>
      <c r="P47" s="73"/>
      <c r="Q47" s="73"/>
      <c r="R47" s="33"/>
      <c r="S47" s="33"/>
      <c r="T47" s="33"/>
      <c r="U47" s="33"/>
      <c r="V47" s="33"/>
      <c r="W47" s="33"/>
      <c r="X47" s="33"/>
      <c r="Y47" s="33"/>
      <c r="Z47" s="33"/>
      <c r="AA47" s="33"/>
    </row>
    <row r="48" spans="2:27" ht="18.5">
      <c r="B48" s="73"/>
      <c r="C48" s="73"/>
      <c r="D48" s="73"/>
      <c r="E48" s="73"/>
      <c r="F48" s="73"/>
      <c r="G48" s="73"/>
      <c r="H48" s="73"/>
      <c r="I48" s="73"/>
      <c r="J48" s="73"/>
      <c r="K48" s="73"/>
      <c r="L48" s="73"/>
      <c r="M48" s="123"/>
      <c r="N48" s="73"/>
      <c r="O48" s="73"/>
      <c r="P48" s="73"/>
      <c r="Q48" s="73"/>
      <c r="R48" s="33"/>
      <c r="S48" s="33"/>
      <c r="T48" s="33"/>
      <c r="U48" s="33"/>
      <c r="V48" s="33"/>
      <c r="W48" s="33"/>
      <c r="X48" s="33"/>
      <c r="Y48" s="33"/>
      <c r="Z48" s="33"/>
      <c r="AA48" s="33"/>
    </row>
    <row r="49" spans="2:27" ht="18.5">
      <c r="B49" s="33"/>
      <c r="C49" s="33"/>
      <c r="D49" s="33"/>
      <c r="E49" s="33"/>
      <c r="F49" s="33"/>
      <c r="G49" s="33"/>
      <c r="H49" s="33"/>
      <c r="I49" s="33"/>
      <c r="J49" s="33"/>
      <c r="K49" s="33"/>
      <c r="L49" s="33"/>
      <c r="M49" s="34"/>
      <c r="N49" s="33"/>
      <c r="O49" s="33"/>
      <c r="P49" s="33"/>
      <c r="Q49" s="33"/>
      <c r="R49" s="33"/>
      <c r="S49" s="33"/>
      <c r="T49" s="33"/>
      <c r="U49" s="33"/>
      <c r="V49" s="33"/>
      <c r="W49" s="33"/>
      <c r="X49" s="33"/>
      <c r="Y49" s="33"/>
      <c r="Z49" s="33"/>
      <c r="AA49" s="33"/>
    </row>
    <row r="50" spans="2:27" ht="18.5">
      <c r="B50" s="33"/>
      <c r="C50" s="33"/>
      <c r="D50" s="33"/>
      <c r="E50" s="33"/>
      <c r="F50" s="33"/>
      <c r="G50" s="33"/>
      <c r="H50" s="33"/>
      <c r="I50" s="33"/>
      <c r="J50" s="33"/>
      <c r="K50" s="33"/>
      <c r="L50" s="33"/>
      <c r="M50" s="34"/>
      <c r="N50" s="33"/>
      <c r="O50" s="33"/>
      <c r="P50" s="33"/>
      <c r="Q50" s="33"/>
      <c r="R50" s="33"/>
      <c r="S50" s="33"/>
      <c r="T50" s="33"/>
      <c r="U50" s="33"/>
      <c r="V50" s="33"/>
      <c r="W50" s="33"/>
      <c r="X50" s="33"/>
      <c r="Y50" s="33"/>
      <c r="Z50" s="33"/>
      <c r="AA50" s="33"/>
    </row>
    <row r="51" spans="2:27" ht="18.5">
      <c r="B51" s="33"/>
      <c r="C51" s="33"/>
      <c r="D51" s="33"/>
      <c r="E51" s="33"/>
      <c r="F51" s="33"/>
      <c r="G51" s="33"/>
      <c r="H51" s="33"/>
      <c r="I51" s="33"/>
      <c r="J51" s="33"/>
      <c r="K51" s="33"/>
      <c r="L51" s="33"/>
      <c r="M51" s="34"/>
      <c r="N51" s="33"/>
      <c r="O51" s="33"/>
      <c r="P51" s="33"/>
      <c r="Q51" s="33"/>
      <c r="R51" s="33"/>
      <c r="S51" s="33"/>
      <c r="T51" s="33"/>
      <c r="U51" s="33"/>
      <c r="V51" s="33"/>
      <c r="W51" s="33"/>
      <c r="X51" s="33"/>
      <c r="Y51" s="33"/>
      <c r="Z51" s="33"/>
      <c r="AA51" s="33"/>
    </row>
    <row r="52" spans="2:27" ht="18.5">
      <c r="B52" s="33"/>
      <c r="C52" s="33"/>
      <c r="D52" s="33"/>
      <c r="E52" s="33"/>
      <c r="F52" s="33"/>
      <c r="G52" s="33"/>
      <c r="H52" s="33"/>
      <c r="I52" s="33"/>
      <c r="J52" s="33"/>
      <c r="K52" s="33"/>
      <c r="L52" s="33"/>
      <c r="M52" s="34"/>
      <c r="N52" s="33"/>
      <c r="O52" s="33"/>
      <c r="P52" s="33"/>
      <c r="Q52" s="33"/>
      <c r="R52" s="33"/>
      <c r="S52" s="33"/>
      <c r="T52" s="33"/>
      <c r="U52" s="33"/>
      <c r="V52" s="33"/>
      <c r="W52" s="33"/>
      <c r="X52" s="33"/>
      <c r="Y52" s="33"/>
      <c r="Z52" s="33"/>
      <c r="AA52" s="33"/>
    </row>
    <row r="53" spans="2:27" ht="18.5">
      <c r="B53" s="33"/>
      <c r="C53" s="33"/>
      <c r="D53" s="33"/>
      <c r="E53" s="33"/>
      <c r="F53" s="33"/>
      <c r="G53" s="33"/>
      <c r="H53" s="33"/>
      <c r="I53" s="33"/>
      <c r="J53" s="33"/>
      <c r="K53" s="33"/>
      <c r="L53" s="33"/>
      <c r="M53" s="34"/>
      <c r="N53" s="33"/>
      <c r="O53" s="33"/>
      <c r="P53" s="33"/>
      <c r="Q53" s="33"/>
      <c r="R53" s="33"/>
      <c r="S53" s="33"/>
      <c r="T53" s="33"/>
      <c r="U53" s="33"/>
      <c r="V53" s="33"/>
      <c r="W53" s="33"/>
      <c r="X53" s="33"/>
      <c r="Y53" s="33"/>
      <c r="Z53" s="33"/>
      <c r="AA53" s="33"/>
    </row>
    <row r="54" spans="2:27" ht="18.5">
      <c r="B54" s="33"/>
      <c r="C54" s="33"/>
      <c r="D54" s="33"/>
      <c r="E54" s="33"/>
      <c r="F54" s="33"/>
      <c r="G54" s="33"/>
      <c r="H54" s="33"/>
      <c r="I54" s="33"/>
      <c r="J54" s="33"/>
      <c r="K54" s="33"/>
      <c r="L54" s="33"/>
      <c r="M54" s="34"/>
      <c r="N54" s="33"/>
      <c r="O54" s="33"/>
      <c r="P54" s="33"/>
      <c r="Q54" s="33"/>
      <c r="R54" s="33"/>
      <c r="S54" s="33"/>
      <c r="T54" s="33"/>
      <c r="U54" s="33"/>
      <c r="V54" s="33"/>
      <c r="W54" s="33"/>
      <c r="X54" s="33"/>
      <c r="Y54" s="33"/>
      <c r="Z54" s="33"/>
      <c r="AA54" s="33"/>
    </row>
    <row r="55" spans="2:27" ht="18.5">
      <c r="B55" s="33"/>
      <c r="C55" s="33"/>
      <c r="D55" s="33"/>
      <c r="E55" s="33"/>
      <c r="F55" s="33"/>
      <c r="G55" s="33"/>
      <c r="H55" s="33"/>
      <c r="I55" s="33"/>
      <c r="J55" s="33"/>
      <c r="K55" s="33"/>
      <c r="L55" s="33"/>
      <c r="M55" s="34"/>
      <c r="N55" s="33"/>
      <c r="O55" s="33"/>
      <c r="P55" s="33"/>
      <c r="Q55" s="33"/>
      <c r="R55" s="33"/>
      <c r="S55" s="33"/>
      <c r="T55" s="33"/>
      <c r="U55" s="33"/>
      <c r="V55" s="33"/>
      <c r="W55" s="33"/>
      <c r="X55" s="33"/>
      <c r="Y55" s="33"/>
      <c r="Z55" s="33"/>
      <c r="AA55" s="33"/>
    </row>
    <row r="56" spans="2:27" ht="18.5">
      <c r="B56" s="33"/>
      <c r="C56" s="33"/>
      <c r="D56" s="33"/>
      <c r="E56" s="33"/>
      <c r="F56" s="33"/>
      <c r="G56" s="33"/>
      <c r="H56" s="33"/>
      <c r="I56" s="33"/>
      <c r="J56" s="33"/>
      <c r="K56" s="33"/>
      <c r="L56" s="33"/>
      <c r="M56" s="34"/>
      <c r="N56" s="33"/>
      <c r="O56" s="33"/>
      <c r="P56" s="33"/>
      <c r="Q56" s="33"/>
      <c r="R56" s="33"/>
      <c r="S56" s="33"/>
      <c r="T56" s="33"/>
      <c r="U56" s="33"/>
      <c r="V56" s="33"/>
      <c r="W56" s="33"/>
      <c r="X56" s="33"/>
      <c r="Y56" s="33"/>
      <c r="Z56" s="33"/>
      <c r="AA56" s="33"/>
    </row>
    <row r="57" spans="2:27" ht="18.5">
      <c r="B57" s="33"/>
      <c r="C57" s="33"/>
      <c r="D57" s="33"/>
      <c r="E57" s="33"/>
      <c r="F57" s="33"/>
      <c r="G57" s="33"/>
      <c r="H57" s="33"/>
      <c r="I57" s="33"/>
      <c r="J57" s="33"/>
      <c r="K57" s="33"/>
      <c r="L57" s="33"/>
      <c r="M57" s="34"/>
      <c r="N57" s="33"/>
      <c r="O57" s="33"/>
      <c r="P57" s="33"/>
      <c r="Q57" s="33"/>
      <c r="R57" s="33"/>
      <c r="S57" s="33"/>
      <c r="T57" s="33"/>
      <c r="U57" s="33"/>
      <c r="V57" s="33"/>
      <c r="W57" s="33"/>
      <c r="X57" s="33"/>
      <c r="Y57" s="33"/>
      <c r="Z57" s="33"/>
      <c r="AA57" s="33"/>
    </row>
    <row r="58" spans="2:27" ht="18.5">
      <c r="B58" s="33"/>
      <c r="C58" s="33"/>
      <c r="D58" s="33"/>
      <c r="E58" s="33"/>
      <c r="F58" s="33"/>
      <c r="G58" s="33"/>
      <c r="H58" s="33"/>
      <c r="I58" s="33"/>
      <c r="J58" s="33"/>
      <c r="K58" s="33"/>
      <c r="L58" s="33"/>
      <c r="M58" s="34"/>
      <c r="N58" s="33"/>
      <c r="O58" s="33"/>
      <c r="P58" s="33"/>
      <c r="Q58" s="33"/>
      <c r="R58" s="33"/>
      <c r="S58" s="33"/>
      <c r="T58" s="33"/>
      <c r="U58" s="33"/>
      <c r="V58" s="33"/>
      <c r="W58" s="33"/>
      <c r="X58" s="33"/>
      <c r="Y58" s="33"/>
      <c r="Z58" s="33"/>
      <c r="AA58" s="33"/>
    </row>
    <row r="59" spans="2:27" ht="18.5">
      <c r="B59" s="33"/>
      <c r="C59" s="33"/>
      <c r="D59" s="33"/>
      <c r="E59" s="33"/>
      <c r="F59" s="33"/>
      <c r="G59" s="33"/>
      <c r="H59" s="33"/>
      <c r="I59" s="33"/>
      <c r="J59" s="33"/>
      <c r="K59" s="33"/>
      <c r="L59" s="33"/>
      <c r="M59" s="34"/>
      <c r="N59" s="33"/>
      <c r="O59" s="33"/>
      <c r="P59" s="33"/>
      <c r="Q59" s="33"/>
      <c r="R59" s="33"/>
      <c r="S59" s="33"/>
      <c r="T59" s="33"/>
      <c r="U59" s="33"/>
      <c r="V59" s="33"/>
      <c r="W59" s="33"/>
      <c r="X59" s="33"/>
      <c r="Y59" s="33"/>
      <c r="Z59" s="33"/>
      <c r="AA59" s="33"/>
    </row>
    <row r="60" spans="2:27" ht="18.5">
      <c r="B60" s="33"/>
      <c r="C60" s="33"/>
      <c r="D60" s="33"/>
      <c r="E60" s="33"/>
      <c r="F60" s="33"/>
      <c r="G60" s="33"/>
      <c r="H60" s="33"/>
      <c r="I60" s="33"/>
      <c r="J60" s="33"/>
      <c r="K60" s="33"/>
      <c r="L60" s="33"/>
      <c r="M60" s="34"/>
      <c r="N60" s="33"/>
      <c r="O60" s="33"/>
      <c r="P60" s="33"/>
      <c r="Q60" s="33"/>
      <c r="R60" s="33"/>
      <c r="S60" s="33"/>
      <c r="T60" s="33"/>
      <c r="U60" s="33"/>
      <c r="V60" s="33"/>
      <c r="W60" s="33"/>
      <c r="X60" s="33"/>
      <c r="Y60" s="33"/>
      <c r="Z60" s="33"/>
      <c r="AA60" s="33"/>
    </row>
  </sheetData>
  <sheetProtection selectLockedCells="1"/>
  <mergeCells count="107">
    <mergeCell ref="O40:Q40"/>
    <mergeCell ref="G35:I35"/>
    <mergeCell ref="J35:K35"/>
    <mergeCell ref="C20:D20"/>
    <mergeCell ref="C19:D19"/>
    <mergeCell ref="C33:D33"/>
    <mergeCell ref="C26:D26"/>
    <mergeCell ref="G25:I25"/>
    <mergeCell ref="G34:I34"/>
    <mergeCell ref="G28:I28"/>
    <mergeCell ref="G33:I33"/>
    <mergeCell ref="C29:D29"/>
    <mergeCell ref="G29:I29"/>
    <mergeCell ref="J33:K33"/>
    <mergeCell ref="J31:K31"/>
    <mergeCell ref="G32:I32"/>
    <mergeCell ref="J32:K32"/>
    <mergeCell ref="J29:K29"/>
    <mergeCell ref="C32:D32"/>
    <mergeCell ref="C28:D28"/>
    <mergeCell ref="C37:D37"/>
    <mergeCell ref="G37:K37"/>
    <mergeCell ref="G27:I27"/>
    <mergeCell ref="J27:K27"/>
    <mergeCell ref="O43:W43"/>
    <mergeCell ref="O39:Q39"/>
    <mergeCell ref="B38:K38"/>
    <mergeCell ref="B39:K39"/>
    <mergeCell ref="C36:D36"/>
    <mergeCell ref="G36:I36"/>
    <mergeCell ref="J36:K36"/>
    <mergeCell ref="C35:D35"/>
    <mergeCell ref="C21:D21"/>
    <mergeCell ref="C31:D31"/>
    <mergeCell ref="G31:I31"/>
    <mergeCell ref="C27:D27"/>
    <mergeCell ref="G24:I24"/>
    <mergeCell ref="O38:Q38"/>
    <mergeCell ref="J34:K34"/>
    <mergeCell ref="J28:K28"/>
    <mergeCell ref="C25:D25"/>
    <mergeCell ref="C30:D30"/>
    <mergeCell ref="G30:I30"/>
    <mergeCell ref="J30:K30"/>
    <mergeCell ref="G23:I23"/>
    <mergeCell ref="C24:D24"/>
    <mergeCell ref="J25:K25"/>
    <mergeCell ref="C34:D34"/>
    <mergeCell ref="B2:L2"/>
    <mergeCell ref="G10:K10"/>
    <mergeCell ref="G11:K11"/>
    <mergeCell ref="G12:K12"/>
    <mergeCell ref="G13:K13"/>
    <mergeCell ref="G6:K6"/>
    <mergeCell ref="O2:S2"/>
    <mergeCell ref="O3:S5"/>
    <mergeCell ref="G8:K8"/>
    <mergeCell ref="B4:G5"/>
    <mergeCell ref="C9:D9"/>
    <mergeCell ref="C10:D10"/>
    <mergeCell ref="C11:D11"/>
    <mergeCell ref="C12:D12"/>
    <mergeCell ref="C13:D13"/>
    <mergeCell ref="E9:F9"/>
    <mergeCell ref="E10:F10"/>
    <mergeCell ref="E11:F11"/>
    <mergeCell ref="E12:F12"/>
    <mergeCell ref="E13:F13"/>
    <mergeCell ref="C8:F8"/>
    <mergeCell ref="P7:Q7"/>
    <mergeCell ref="P8:Q8"/>
    <mergeCell ref="P9:Q9"/>
    <mergeCell ref="J24:K24"/>
    <mergeCell ref="G26:I26"/>
    <mergeCell ref="J26:K26"/>
    <mergeCell ref="G15:I15"/>
    <mergeCell ref="J15:K15"/>
    <mergeCell ref="G19:I19"/>
    <mergeCell ref="G18:I18"/>
    <mergeCell ref="J18:K18"/>
    <mergeCell ref="J19:K19"/>
    <mergeCell ref="J16:K16"/>
    <mergeCell ref="G16:I16"/>
    <mergeCell ref="G20:I20"/>
    <mergeCell ref="J20:K20"/>
    <mergeCell ref="J17:K17"/>
    <mergeCell ref="J23:K23"/>
    <mergeCell ref="G17:I17"/>
    <mergeCell ref="J22:K22"/>
    <mergeCell ref="C7:K7"/>
    <mergeCell ref="C18:D18"/>
    <mergeCell ref="G22:I22"/>
    <mergeCell ref="C22:D22"/>
    <mergeCell ref="C23:D23"/>
    <mergeCell ref="P10:Q10"/>
    <mergeCell ref="P11:Q11"/>
    <mergeCell ref="P12:Q12"/>
    <mergeCell ref="P13:Q13"/>
    <mergeCell ref="G9:K9"/>
    <mergeCell ref="C15:D15"/>
    <mergeCell ref="C16:D16"/>
    <mergeCell ref="C17:D17"/>
    <mergeCell ref="C14:D14"/>
    <mergeCell ref="G14:I14"/>
    <mergeCell ref="J14:K14"/>
    <mergeCell ref="G21:I21"/>
    <mergeCell ref="J21:K21"/>
  </mergeCells>
  <hyperlinks>
    <hyperlink ref="C34" r:id="rId1" xr:uid="{9D273B06-89ED-43D0-BB79-35C1439F33F2}"/>
    <hyperlink ref="F34" r:id="rId2" xr:uid="{23E4CF12-2599-483E-8EB3-B6A4AB5868AE}"/>
    <hyperlink ref="E34" r:id="rId3" xr:uid="{ABAF84E2-234D-4C94-9A7E-C8DD732B7A42}"/>
    <hyperlink ref="J34" r:id="rId4" xr:uid="{BB066424-32A6-4B42-8504-63BA0FDAAE53}"/>
    <hyperlink ref="G34" r:id="rId5" xr:uid="{1684D15A-5B8E-4BE3-B504-481774340346}"/>
    <hyperlink ref="P34" r:id="rId6" xr:uid="{9F396750-A454-4C68-BD8D-BAAAF7209B36}"/>
    <hyperlink ref="Q34" r:id="rId7" xr:uid="{472FC90C-BA5C-45F5-A231-B9C02DFAF68B}"/>
  </hyperlinks>
  <pageMargins left="0.25" right="0.25" top="0.75" bottom="0.75" header="0.3" footer="0.3"/>
  <pageSetup paperSize="8" scale="37" orientation="landscape" r:id="rId8"/>
  <drawing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4FB52-5F4C-4E3D-B9FF-86AA4A330D93}">
  <sheetPr>
    <tabColor rgb="FF92D050"/>
    <pageSetUpPr fitToPage="1"/>
  </sheetPr>
  <dimension ref="B2:L59"/>
  <sheetViews>
    <sheetView showGridLines="0" zoomScale="60" zoomScaleNormal="60" workbookViewId="0">
      <pane xSplit="2" topLeftCell="C1" activePane="topRight" state="frozenSplit"/>
      <selection pane="topRight" activeCell="M30" sqref="M30"/>
    </sheetView>
  </sheetViews>
  <sheetFormatPr defaultColWidth="11.453125" defaultRowHeight="14.5"/>
  <cols>
    <col min="1" max="1" width="11.453125" customWidth="1"/>
    <col min="2" max="2" width="91.54296875" customWidth="1"/>
    <col min="3" max="3" width="40.54296875" style="8" customWidth="1"/>
    <col min="4" max="4" width="46.54296875" style="8" customWidth="1"/>
    <col min="5" max="5" width="11.453125" customWidth="1"/>
    <col min="6" max="6" width="9.1796875" style="12" customWidth="1"/>
    <col min="7" max="7" width="11.453125" customWidth="1"/>
    <col min="8" max="8" width="91.54296875" customWidth="1"/>
    <col min="9" max="10" width="47.54296875" customWidth="1"/>
    <col min="11" max="11" width="40.36328125" customWidth="1"/>
    <col min="12" max="12" width="64.36328125" customWidth="1"/>
  </cols>
  <sheetData>
    <row r="2" spans="2:12" ht="47.25" customHeight="1">
      <c r="B2" s="15" t="str">
        <f>Choléra!B2</f>
        <v>DANS LE MENU</v>
      </c>
      <c r="C2" s="774"/>
      <c r="D2" s="808"/>
      <c r="H2" s="1029" t="str">
        <f>Choléra!P2</f>
        <v>AUTRES VACCINS PRÉ-QUALIFIÉS NON PRÉSENTÉS DANS LE MENU DE GAVI</v>
      </c>
      <c r="I2" s="1029"/>
      <c r="J2" s="245"/>
      <c r="K2" s="18"/>
    </row>
    <row r="3" spans="2:12" s="33" customFormat="1" ht="15" customHeight="1">
      <c r="C3" s="76"/>
      <c r="D3" s="76"/>
      <c r="F3" s="34"/>
      <c r="H3" s="1023" t="str">
        <f>Choléra!P3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I3" s="1023"/>
      <c r="J3" s="242"/>
      <c r="K3" s="89"/>
    </row>
    <row r="4" spans="2:12" s="33" customFormat="1" ht="15" customHeight="1">
      <c r="B4" s="1023" t="str">
        <f>Choléra!B4</f>
        <v xml:space="preserve">Les vaccins indiqués ci-dessous sont actuellement proposés par Gavi et figurent dans le portail de soutien du pays.   
</v>
      </c>
      <c r="C4" s="1023"/>
      <c r="D4" s="242"/>
      <c r="F4" s="34"/>
      <c r="H4" s="1023"/>
      <c r="I4" s="1023"/>
      <c r="J4" s="242"/>
      <c r="K4" s="89"/>
    </row>
    <row r="5" spans="2:12" s="33" customFormat="1" ht="15" customHeight="1">
      <c r="B5" s="1023"/>
      <c r="C5" s="1023"/>
      <c r="D5" s="242"/>
      <c r="F5" s="34"/>
      <c r="H5" s="1023"/>
      <c r="I5" s="1023"/>
      <c r="J5" s="242"/>
      <c r="K5" s="89"/>
    </row>
    <row r="6" spans="2:12" s="33" customFormat="1" ht="19" thickBot="1">
      <c r="C6" s="91"/>
      <c r="D6" s="91"/>
      <c r="F6" s="34"/>
    </row>
    <row r="7" spans="2:12" s="33" customFormat="1" ht="21">
      <c r="B7" s="3" t="s">
        <v>3</v>
      </c>
      <c r="C7" s="1369" t="s">
        <v>824</v>
      </c>
      <c r="D7" s="1584"/>
      <c r="F7" s="34"/>
      <c r="H7" s="292" t="s">
        <v>3</v>
      </c>
      <c r="I7" s="1585" t="s">
        <v>824</v>
      </c>
      <c r="J7" s="1586"/>
      <c r="K7" s="1586"/>
      <c r="L7" s="1587"/>
    </row>
    <row r="8" spans="2:12" s="33" customFormat="1" ht="21">
      <c r="B8" s="4" t="s">
        <v>47</v>
      </c>
      <c r="C8" s="992" t="s">
        <v>825</v>
      </c>
      <c r="D8" s="994"/>
      <c r="F8" s="34"/>
      <c r="H8" s="293" t="s">
        <v>47</v>
      </c>
      <c r="I8" s="1588" t="s">
        <v>825</v>
      </c>
      <c r="J8" s="1589"/>
      <c r="K8" s="1589"/>
      <c r="L8" s="1590"/>
    </row>
    <row r="9" spans="2:12" s="33" customFormat="1" ht="21.5" thickBot="1">
      <c r="B9" s="4" t="s">
        <v>5</v>
      </c>
      <c r="C9" s="1372" t="s">
        <v>255</v>
      </c>
      <c r="D9" s="1374"/>
      <c r="F9" s="34"/>
      <c r="H9" s="293" t="s">
        <v>5</v>
      </c>
      <c r="I9" s="1591" t="s">
        <v>255</v>
      </c>
      <c r="J9" s="1592"/>
      <c r="K9" s="1592"/>
      <c r="L9" s="1593"/>
    </row>
    <row r="10" spans="2:12" s="33" customFormat="1" ht="39.5">
      <c r="B10" s="30" t="s">
        <v>8</v>
      </c>
      <c r="C10" s="1295" t="s">
        <v>826</v>
      </c>
      <c r="D10" s="1249"/>
      <c r="F10" s="34"/>
      <c r="H10" s="270" t="s">
        <v>8</v>
      </c>
      <c r="I10" s="1594" t="s">
        <v>835</v>
      </c>
      <c r="J10" s="1595"/>
      <c r="K10" s="1596"/>
      <c r="L10" s="840" t="s">
        <v>836</v>
      </c>
    </row>
    <row r="11" spans="2:12" s="33" customFormat="1" ht="21">
      <c r="B11" s="367" t="s">
        <v>660</v>
      </c>
      <c r="C11" s="992" t="s">
        <v>144</v>
      </c>
      <c r="D11" s="994"/>
      <c r="F11" s="34"/>
      <c r="H11" s="368" t="s">
        <v>660</v>
      </c>
      <c r="I11" s="1378" t="s">
        <v>255</v>
      </c>
      <c r="J11" s="1597"/>
      <c r="K11" s="1379"/>
      <c r="L11" s="37" t="s">
        <v>255</v>
      </c>
    </row>
    <row r="12" spans="2:12" s="33" customFormat="1" ht="24.75" customHeight="1">
      <c r="B12" s="35" t="s">
        <v>305</v>
      </c>
      <c r="C12" s="992" t="s">
        <v>52</v>
      </c>
      <c r="D12" s="994"/>
      <c r="F12" s="34"/>
      <c r="H12" s="294" t="s">
        <v>305</v>
      </c>
      <c r="I12" s="1378" t="s">
        <v>255</v>
      </c>
      <c r="J12" s="1597"/>
      <c r="K12" s="1379"/>
      <c r="L12" s="37" t="s">
        <v>255</v>
      </c>
    </row>
    <row r="13" spans="2:12" s="33" customFormat="1" ht="21">
      <c r="B13" s="7" t="s">
        <v>11</v>
      </c>
      <c r="C13" s="992" t="s">
        <v>827</v>
      </c>
      <c r="D13" s="994"/>
      <c r="F13" s="34"/>
      <c r="H13" s="271" t="s">
        <v>11</v>
      </c>
      <c r="I13" s="1378" t="s">
        <v>827</v>
      </c>
      <c r="J13" s="1597"/>
      <c r="K13" s="1379"/>
      <c r="L13" s="38" t="s">
        <v>827</v>
      </c>
    </row>
    <row r="14" spans="2:12" s="33" customFormat="1" ht="21">
      <c r="B14" s="362" t="s">
        <v>661</v>
      </c>
      <c r="C14" s="1598">
        <v>0.24399999999999999</v>
      </c>
      <c r="D14" s="1599"/>
      <c r="F14" s="34"/>
      <c r="H14" s="363" t="s">
        <v>661</v>
      </c>
      <c r="I14" s="1381" t="s">
        <v>255</v>
      </c>
      <c r="J14" s="1600"/>
      <c r="K14" s="1382"/>
      <c r="L14" s="95" t="s">
        <v>255</v>
      </c>
    </row>
    <row r="15" spans="2:12" s="33" customFormat="1" ht="18.5">
      <c r="B15" s="59" t="s">
        <v>391</v>
      </c>
      <c r="C15" s="1606">
        <v>1</v>
      </c>
      <c r="D15" s="1607"/>
      <c r="F15" s="34"/>
      <c r="H15" s="272" t="s">
        <v>391</v>
      </c>
      <c r="I15" s="1387">
        <v>1</v>
      </c>
      <c r="J15" s="1608"/>
      <c r="K15" s="1388"/>
      <c r="L15" s="156">
        <v>3</v>
      </c>
    </row>
    <row r="16" spans="2:12" s="33" customFormat="1" ht="21">
      <c r="B16" s="285" t="s">
        <v>662</v>
      </c>
      <c r="C16" s="1598">
        <f>C14*C15</f>
        <v>0.24399999999999999</v>
      </c>
      <c r="D16" s="1599"/>
      <c r="F16" s="34"/>
      <c r="H16" s="284" t="s">
        <v>662</v>
      </c>
      <c r="I16" s="1381" t="s">
        <v>255</v>
      </c>
      <c r="J16" s="1600"/>
      <c r="K16" s="1382"/>
      <c r="L16" s="95" t="s">
        <v>255</v>
      </c>
    </row>
    <row r="17" spans="2:12" s="33" customFormat="1" ht="21">
      <c r="B17" s="124" t="s">
        <v>12</v>
      </c>
      <c r="C17" s="1612">
        <v>0.08</v>
      </c>
      <c r="D17" s="1613"/>
      <c r="F17" s="34"/>
      <c r="H17" s="295" t="s">
        <v>12</v>
      </c>
      <c r="I17" s="1614" t="s">
        <v>255</v>
      </c>
      <c r="J17" s="1615"/>
      <c r="K17" s="1616"/>
      <c r="L17" s="96" t="s">
        <v>255</v>
      </c>
    </row>
    <row r="18" spans="2:12" s="33" customFormat="1" ht="21">
      <c r="B18" s="62" t="s">
        <v>13</v>
      </c>
      <c r="C18" s="1609">
        <v>0.08</v>
      </c>
      <c r="D18" s="1610"/>
      <c r="F18" s="34"/>
      <c r="H18" s="274" t="s">
        <v>13</v>
      </c>
      <c r="I18" s="1383" t="s">
        <v>255</v>
      </c>
      <c r="J18" s="1611"/>
      <c r="K18" s="1384"/>
      <c r="L18" s="97" t="s">
        <v>255</v>
      </c>
    </row>
    <row r="19" spans="2:12" s="33" customFormat="1" ht="39.5">
      <c r="B19" s="266" t="s">
        <v>663</v>
      </c>
      <c r="C19" s="1601">
        <f>C16/(1-C18)</f>
        <v>0.26521739130434779</v>
      </c>
      <c r="D19" s="1602"/>
      <c r="F19" s="34"/>
      <c r="H19" s="273" t="s">
        <v>663</v>
      </c>
      <c r="I19" s="1603" t="s">
        <v>255</v>
      </c>
      <c r="J19" s="1604"/>
      <c r="K19" s="1605"/>
      <c r="L19" s="98" t="s">
        <v>255</v>
      </c>
    </row>
    <row r="20" spans="2:12" s="33" customFormat="1" ht="56.25" customHeight="1">
      <c r="B20" s="66" t="s">
        <v>14</v>
      </c>
      <c r="C20" s="813" t="s">
        <v>814</v>
      </c>
      <c r="D20" s="814" t="s">
        <v>520</v>
      </c>
      <c r="F20" s="34"/>
      <c r="H20" s="275" t="s">
        <v>14</v>
      </c>
      <c r="I20" s="841" t="s">
        <v>837</v>
      </c>
      <c r="J20" s="817" t="s">
        <v>520</v>
      </c>
      <c r="K20" s="818" t="s">
        <v>838</v>
      </c>
      <c r="L20" s="819" t="s">
        <v>838</v>
      </c>
    </row>
    <row r="21" spans="2:12" s="33" customFormat="1" ht="37">
      <c r="B21" s="129" t="s">
        <v>17</v>
      </c>
      <c r="C21" s="805" t="s">
        <v>828</v>
      </c>
      <c r="D21" s="807" t="s">
        <v>829</v>
      </c>
      <c r="F21" s="34"/>
      <c r="H21" s="296" t="s">
        <v>17</v>
      </c>
      <c r="I21" s="841" t="s">
        <v>839</v>
      </c>
      <c r="J21" s="818" t="s">
        <v>829</v>
      </c>
      <c r="K21" s="818" t="s">
        <v>840</v>
      </c>
      <c r="L21" s="819" t="s">
        <v>840</v>
      </c>
    </row>
    <row r="22" spans="2:12" s="33" customFormat="1" ht="21">
      <c r="B22" s="4" t="s">
        <v>20</v>
      </c>
      <c r="C22" s="178" t="s">
        <v>21</v>
      </c>
      <c r="D22" s="673" t="s">
        <v>172</v>
      </c>
      <c r="F22" s="34"/>
      <c r="H22" s="293" t="s">
        <v>20</v>
      </c>
      <c r="I22" s="842" t="s">
        <v>21</v>
      </c>
      <c r="J22" s="820" t="s">
        <v>172</v>
      </c>
      <c r="K22" s="820" t="s">
        <v>841</v>
      </c>
      <c r="L22" s="821" t="s">
        <v>841</v>
      </c>
    </row>
    <row r="23" spans="2:12" s="33" customFormat="1" ht="21" customHeight="1">
      <c r="B23" s="6" t="s">
        <v>24</v>
      </c>
      <c r="C23" s="178" t="s">
        <v>25</v>
      </c>
      <c r="D23" s="673" t="s">
        <v>173</v>
      </c>
      <c r="F23" s="34"/>
      <c r="H23" s="269" t="s">
        <v>24</v>
      </c>
      <c r="I23" s="842" t="s">
        <v>25</v>
      </c>
      <c r="J23" s="820" t="s">
        <v>173</v>
      </c>
      <c r="K23" s="820" t="s">
        <v>842</v>
      </c>
      <c r="L23" s="821" t="s">
        <v>842</v>
      </c>
    </row>
    <row r="24" spans="2:12" s="33" customFormat="1" ht="21">
      <c r="B24" s="4" t="s">
        <v>27</v>
      </c>
      <c r="C24" s="775">
        <v>38303</v>
      </c>
      <c r="D24" s="809">
        <v>35391</v>
      </c>
      <c r="F24" s="34"/>
      <c r="H24" s="293" t="s">
        <v>27</v>
      </c>
      <c r="I24" s="838">
        <v>38303</v>
      </c>
      <c r="J24" s="839">
        <v>43851</v>
      </c>
      <c r="K24" s="847">
        <v>37236</v>
      </c>
      <c r="L24" s="848">
        <v>37236</v>
      </c>
    </row>
    <row r="25" spans="2:12" s="33" customFormat="1" ht="21">
      <c r="B25" s="4" t="s">
        <v>260</v>
      </c>
      <c r="C25" s="178" t="s">
        <v>63</v>
      </c>
      <c r="D25" s="673" t="s">
        <v>174</v>
      </c>
      <c r="F25" s="34"/>
      <c r="H25" s="293" t="s">
        <v>260</v>
      </c>
      <c r="I25" s="842" t="s">
        <v>63</v>
      </c>
      <c r="J25" s="820" t="s">
        <v>63</v>
      </c>
      <c r="K25" s="820" t="s">
        <v>63</v>
      </c>
      <c r="L25" s="821" t="s">
        <v>63</v>
      </c>
    </row>
    <row r="26" spans="2:12" s="33" customFormat="1" ht="21">
      <c r="B26" s="4" t="s">
        <v>28</v>
      </c>
      <c r="C26" s="178" t="s">
        <v>816</v>
      </c>
      <c r="D26" s="673" t="s">
        <v>830</v>
      </c>
      <c r="F26" s="34"/>
      <c r="H26" s="293" t="s">
        <v>28</v>
      </c>
      <c r="I26" s="843" t="s">
        <v>849</v>
      </c>
      <c r="J26" s="823" t="s">
        <v>853</v>
      </c>
      <c r="K26" s="823" t="s">
        <v>853</v>
      </c>
      <c r="L26" s="824" t="s">
        <v>853</v>
      </c>
    </row>
    <row r="27" spans="2:12" s="33" customFormat="1" ht="21">
      <c r="B27" s="291" t="s">
        <v>264</v>
      </c>
      <c r="C27" s="178" t="s">
        <v>121</v>
      </c>
      <c r="D27" s="673" t="s">
        <v>121</v>
      </c>
      <c r="F27" s="34"/>
      <c r="H27" s="297" t="s">
        <v>264</v>
      </c>
      <c r="I27" s="842" t="s">
        <v>850</v>
      </c>
      <c r="J27" s="820" t="s">
        <v>850</v>
      </c>
      <c r="K27" s="820" t="s">
        <v>854</v>
      </c>
      <c r="L27" s="821" t="s">
        <v>843</v>
      </c>
    </row>
    <row r="28" spans="2:12" s="33" customFormat="1" ht="74">
      <c r="B28" s="6" t="s">
        <v>37</v>
      </c>
      <c r="C28" s="178" t="s">
        <v>831</v>
      </c>
      <c r="D28" s="673" t="s">
        <v>832</v>
      </c>
      <c r="F28" s="34"/>
      <c r="H28" s="269" t="s">
        <v>37</v>
      </c>
      <c r="I28" s="843" t="s">
        <v>851</v>
      </c>
      <c r="J28" s="823" t="s">
        <v>852</v>
      </c>
      <c r="K28" s="823" t="s">
        <v>855</v>
      </c>
      <c r="L28" s="824" t="s">
        <v>844</v>
      </c>
    </row>
    <row r="29" spans="2:12" s="33" customFormat="1" ht="21">
      <c r="B29" s="4" t="s">
        <v>39</v>
      </c>
      <c r="C29" s="178" t="s">
        <v>41</v>
      </c>
      <c r="D29" s="673" t="s">
        <v>41</v>
      </c>
      <c r="F29" s="34"/>
      <c r="H29" s="293" t="s">
        <v>39</v>
      </c>
      <c r="I29" s="842" t="s">
        <v>41</v>
      </c>
      <c r="J29" s="820" t="s">
        <v>41</v>
      </c>
      <c r="K29" s="820" t="s">
        <v>41</v>
      </c>
      <c r="L29" s="821" t="s">
        <v>41</v>
      </c>
    </row>
    <row r="30" spans="2:12" s="33" customFormat="1" ht="185">
      <c r="B30" s="4" t="s">
        <v>43</v>
      </c>
      <c r="C30" s="178" t="s">
        <v>320</v>
      </c>
      <c r="D30" s="810" t="s">
        <v>320</v>
      </c>
      <c r="F30" s="34"/>
      <c r="H30" s="293" t="s">
        <v>43</v>
      </c>
      <c r="I30" s="842" t="s">
        <v>255</v>
      </c>
      <c r="J30" s="825" t="s">
        <v>255</v>
      </c>
      <c r="K30" s="825" t="s">
        <v>255</v>
      </c>
      <c r="L30" s="826" t="s">
        <v>320</v>
      </c>
    </row>
    <row r="31" spans="2:12" s="33" customFormat="1" ht="18.5">
      <c r="B31" s="4" t="s">
        <v>415</v>
      </c>
      <c r="C31" s="178" t="s">
        <v>255</v>
      </c>
      <c r="D31" s="810" t="s">
        <v>255</v>
      </c>
      <c r="F31" s="34"/>
      <c r="H31" s="293" t="s">
        <v>415</v>
      </c>
      <c r="I31" s="842" t="s">
        <v>255</v>
      </c>
      <c r="J31" s="827" t="s">
        <v>255</v>
      </c>
      <c r="K31" s="827" t="s">
        <v>255</v>
      </c>
      <c r="L31" s="828" t="s">
        <v>255</v>
      </c>
    </row>
    <row r="32" spans="2:12" s="33" customFormat="1" ht="29">
      <c r="B32" s="557" t="s">
        <v>44</v>
      </c>
      <c r="C32" s="811" t="s">
        <v>833</v>
      </c>
      <c r="D32" s="674" t="s">
        <v>834</v>
      </c>
      <c r="E32" s="161"/>
      <c r="F32" s="34"/>
      <c r="H32" s="777" t="s">
        <v>44</v>
      </c>
      <c r="I32" s="844" t="s">
        <v>845</v>
      </c>
      <c r="J32" s="830" t="s">
        <v>846</v>
      </c>
      <c r="K32" s="830" t="s">
        <v>847</v>
      </c>
      <c r="L32" s="831" t="s">
        <v>848</v>
      </c>
    </row>
    <row r="33" spans="2:12" s="33" customFormat="1" ht="21">
      <c r="B33" s="35" t="s">
        <v>45</v>
      </c>
      <c r="C33" s="178" t="s">
        <v>255</v>
      </c>
      <c r="D33" s="812" t="s">
        <v>255</v>
      </c>
      <c r="F33" s="34"/>
      <c r="H33" s="294" t="s">
        <v>45</v>
      </c>
      <c r="I33" s="845" t="s">
        <v>255</v>
      </c>
      <c r="J33" s="833" t="s">
        <v>255</v>
      </c>
      <c r="K33" s="833" t="s">
        <v>255</v>
      </c>
      <c r="L33" s="834" t="s">
        <v>255</v>
      </c>
    </row>
    <row r="34" spans="2:12" s="33" customFormat="1" ht="18.5">
      <c r="B34" s="35" t="s">
        <v>293</v>
      </c>
      <c r="C34" s="776" t="s">
        <v>255</v>
      </c>
      <c r="D34" s="812" t="s">
        <v>255</v>
      </c>
      <c r="F34" s="34"/>
      <c r="H34" s="294" t="s">
        <v>293</v>
      </c>
      <c r="I34" s="845" t="s">
        <v>255</v>
      </c>
      <c r="J34" s="833" t="s">
        <v>255</v>
      </c>
      <c r="K34" s="833" t="s">
        <v>255</v>
      </c>
      <c r="L34" s="834" t="s">
        <v>255</v>
      </c>
    </row>
    <row r="35" spans="2:12" s="33" customFormat="1" ht="19" thickBot="1">
      <c r="B35" s="138" t="s">
        <v>540</v>
      </c>
      <c r="C35" s="815" t="s">
        <v>255</v>
      </c>
      <c r="D35" s="771" t="s">
        <v>255</v>
      </c>
      <c r="F35" s="34"/>
      <c r="H35" s="300" t="s">
        <v>540</v>
      </c>
      <c r="I35" s="846" t="s">
        <v>255</v>
      </c>
      <c r="J35" s="836" t="s">
        <v>255</v>
      </c>
      <c r="K35" s="836" t="s">
        <v>255</v>
      </c>
      <c r="L35" s="837" t="s">
        <v>255</v>
      </c>
    </row>
    <row r="36" spans="2:12" s="33" customFormat="1" ht="18.5">
      <c r="B36" s="33"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6" s="76"/>
      <c r="D36" s="76"/>
      <c r="F36" s="34"/>
      <c r="H36" s="33"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row>
    <row r="37" spans="2:12" s="33" customFormat="1" ht="18.5">
      <c r="B37" s="33" t="str">
        <f>Choléra!B37</f>
        <v>2 Source : MENU DE PRODUITS UNICEF POUR LES VACCINS FOURNIS PAR L’UNICEF À GAVI, L’ALLIANCE DU VACCIN (https://www.unicef.org/supply/media/17191/file/Gavi-Product-Menu-May-2023.pdf)</v>
      </c>
      <c r="C37" s="76"/>
      <c r="D37" s="76"/>
      <c r="F37" s="34"/>
      <c r="H37" s="33" t="str">
        <f>B37</f>
        <v>2 Source : MENU DE PRODUITS UNICEF POUR LES VACCINS FOURNIS PAR L’UNICEF À GAVI, L’ALLIANCE DU VACCIN (https://www.unicef.org/supply/media/17191/file/Gavi-Product-Menu-May-2023.pdf)</v>
      </c>
    </row>
    <row r="38" spans="2:12" s="33" customFormat="1" ht="18.5">
      <c r="B38" s="33" t="str">
        <f>Choléra!B38</f>
        <v>3 Source : Note de synthèse de l'OMS: http://www.who.int/immunization/documents/positionpapers/en/</v>
      </c>
      <c r="C38" s="76"/>
      <c r="D38" s="76"/>
      <c r="F38" s="34"/>
      <c r="H38" s="33" t="str">
        <f>B38</f>
        <v>3 Source : Note de synthèse de l'OMS: http://www.who.int/immunization/documents/positionpapers/en/</v>
      </c>
    </row>
    <row r="39" spans="2:12" s="33" customFormat="1" ht="18.5">
      <c r="B39" s="33" t="str">
        <f>Choléra!B39</f>
        <v xml:space="preserve">4 Source : Secrétariat de Gavi, voir l'onglet définitions pour les détails </v>
      </c>
      <c r="C39" s="76"/>
      <c r="D39" s="76"/>
      <c r="F39" s="34"/>
      <c r="H39" s="33" t="str">
        <f>B39</f>
        <v xml:space="preserve">4 Source : Secrétariat de Gavi, voir l'onglet définitions pour les détails </v>
      </c>
    </row>
    <row r="40" spans="2:12" s="33" customFormat="1" ht="18.5">
      <c r="B40" s="33" t="str">
        <f>Choléra!B40</f>
        <v>5 Source : Étude des estimations OMS des taux indicatifs de perte en vaccins, 2021</v>
      </c>
      <c r="C40" s="76"/>
      <c r="D40" s="76"/>
      <c r="F40" s="34"/>
      <c r="H40" s="33" t="str">
        <f>B40</f>
        <v>5 Source : Étude des estimations OMS des taux indicatifs de perte en vaccins, 2021</v>
      </c>
    </row>
    <row r="41" spans="2:12" s="33" customFormat="1" ht="18.5">
      <c r="C41" s="76"/>
      <c r="D41" s="76"/>
      <c r="F41" s="536"/>
    </row>
    <row r="42" spans="2:12" s="33" customFormat="1" ht="18.5">
      <c r="C42" s="76"/>
      <c r="D42" s="76"/>
      <c r="F42" s="34"/>
    </row>
    <row r="43" spans="2:12" s="33" customFormat="1" ht="18.5">
      <c r="C43" s="76"/>
      <c r="D43" s="76"/>
      <c r="F43" s="34"/>
    </row>
    <row r="44" spans="2:12" s="33" customFormat="1" ht="18.5">
      <c r="C44" s="76"/>
      <c r="D44" s="76"/>
      <c r="F44" s="34"/>
    </row>
    <row r="45" spans="2:12" s="33" customFormat="1" ht="18.5">
      <c r="C45" s="76"/>
      <c r="D45" s="76"/>
      <c r="F45" s="34"/>
    </row>
    <row r="46" spans="2:12" s="33" customFormat="1" ht="18.5">
      <c r="C46" s="76"/>
      <c r="D46" s="76"/>
      <c r="F46" s="34"/>
    </row>
    <row r="47" spans="2:12" s="33" customFormat="1" ht="18.5">
      <c r="C47" s="76"/>
      <c r="D47" s="76"/>
      <c r="F47" s="34"/>
    </row>
    <row r="48" spans="2:12" s="33" customFormat="1" ht="18.5">
      <c r="C48" s="76"/>
      <c r="D48" s="76"/>
      <c r="F48" s="34"/>
    </row>
    <row r="49" spans="3:6" s="33" customFormat="1" ht="18.5">
      <c r="C49" s="76"/>
      <c r="D49" s="76"/>
      <c r="F49" s="34"/>
    </row>
    <row r="50" spans="3:6" s="33" customFormat="1" ht="18.5">
      <c r="C50" s="76"/>
      <c r="D50" s="76"/>
      <c r="F50" s="34"/>
    </row>
    <row r="51" spans="3:6" s="33" customFormat="1" ht="18.5">
      <c r="C51" s="76"/>
      <c r="D51" s="76"/>
      <c r="F51" s="34"/>
    </row>
    <row r="52" spans="3:6" s="33" customFormat="1" ht="18.5">
      <c r="C52" s="76"/>
      <c r="D52" s="76"/>
      <c r="F52" s="34"/>
    </row>
    <row r="53" spans="3:6" s="33" customFormat="1" ht="18.5">
      <c r="C53" s="76"/>
      <c r="D53" s="76"/>
      <c r="F53" s="34"/>
    </row>
    <row r="54" spans="3:6" s="33" customFormat="1" ht="18.5">
      <c r="C54" s="76"/>
      <c r="D54" s="76"/>
      <c r="F54" s="34"/>
    </row>
    <row r="55" spans="3:6" s="33" customFormat="1" ht="18.5">
      <c r="C55" s="76"/>
      <c r="D55" s="76"/>
      <c r="F55" s="34"/>
    </row>
    <row r="56" spans="3:6" s="33" customFormat="1" ht="18.5">
      <c r="C56" s="76"/>
      <c r="D56" s="76"/>
      <c r="F56" s="34"/>
    </row>
    <row r="57" spans="3:6" s="33" customFormat="1" ht="18.5">
      <c r="C57" s="76"/>
      <c r="D57" s="76"/>
      <c r="F57" s="34"/>
    </row>
    <row r="58" spans="3:6" s="33" customFormat="1" ht="18.5">
      <c r="C58" s="76"/>
      <c r="D58" s="76"/>
      <c r="F58" s="34"/>
    </row>
    <row r="59" spans="3:6" s="33" customFormat="1" ht="18.5">
      <c r="C59" s="76"/>
      <c r="D59" s="76"/>
      <c r="F59" s="34"/>
    </row>
  </sheetData>
  <sheetProtection selectLockedCells="1"/>
  <mergeCells count="29">
    <mergeCell ref="C19:D19"/>
    <mergeCell ref="I19:K19"/>
    <mergeCell ref="C16:D16"/>
    <mergeCell ref="I16:K16"/>
    <mergeCell ref="C15:D15"/>
    <mergeCell ref="I15:K15"/>
    <mergeCell ref="C18:D18"/>
    <mergeCell ref="I18:K18"/>
    <mergeCell ref="C17:D17"/>
    <mergeCell ref="I17:K17"/>
    <mergeCell ref="C12:D12"/>
    <mergeCell ref="I12:K12"/>
    <mergeCell ref="C11:D11"/>
    <mergeCell ref="I11:K11"/>
    <mergeCell ref="C14:D14"/>
    <mergeCell ref="I14:K14"/>
    <mergeCell ref="C13:D13"/>
    <mergeCell ref="I13:K13"/>
    <mergeCell ref="C8:D8"/>
    <mergeCell ref="I8:L8"/>
    <mergeCell ref="C9:D9"/>
    <mergeCell ref="I9:L9"/>
    <mergeCell ref="C10:D10"/>
    <mergeCell ref="I10:K10"/>
    <mergeCell ref="H2:I2"/>
    <mergeCell ref="H3:I5"/>
    <mergeCell ref="B4:C5"/>
    <mergeCell ref="C7:D7"/>
    <mergeCell ref="I7:L7"/>
  </mergeCells>
  <hyperlinks>
    <hyperlink ref="C32" r:id="rId1" xr:uid="{8ADE21B5-BD6F-4AE1-B352-FA64F23ED862}"/>
    <hyperlink ref="D32" r:id="rId2" xr:uid="{38BAA737-E1F8-41C1-AA97-FC0150510389}"/>
    <hyperlink ref="I32" r:id="rId3" display="https://extranet.who.int/gavi/PQ_Web/PreviewVaccine.aspx?nav=0&amp;ID=247" xr:uid="{F068DCA6-B8BC-4B98-B86C-5758E3AEB4B7}"/>
    <hyperlink ref="J32" r:id="rId4" xr:uid="{282DEC21-8C14-496C-AC48-566A25FBAC07}"/>
    <hyperlink ref="K32" r:id="rId5" xr:uid="{CBA3B6BE-A947-4801-8AD4-3FC953C2DD81}"/>
    <hyperlink ref="L32" r:id="rId6" xr:uid="{01815788-3E91-4731-AE83-110A3B324F4C}"/>
  </hyperlinks>
  <pageMargins left="0.25" right="0.25" top="0.75" bottom="0.75" header="0.3" footer="0.3"/>
  <pageSetup paperSize="8" scale="16" orientation="landscape" r:id="rId7"/>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7B697-2C20-42E2-BCF2-8BCC5C4B6767}">
  <sheetPr>
    <tabColor rgb="FF92D050"/>
    <pageSetUpPr fitToPage="1"/>
  </sheetPr>
  <dimension ref="B2:O59"/>
  <sheetViews>
    <sheetView showGridLines="0" topLeftCell="A30" zoomScale="50" zoomScaleNormal="50" workbookViewId="0">
      <pane xSplit="2" topLeftCell="C1" activePane="topRight" state="frozenSplit"/>
      <selection pane="topRight" activeCell="C31" sqref="C31"/>
    </sheetView>
  </sheetViews>
  <sheetFormatPr defaultColWidth="11.453125" defaultRowHeight="14.5"/>
  <cols>
    <col min="1" max="1" width="11.453125" customWidth="1"/>
    <col min="2" max="2" width="91.54296875" customWidth="1"/>
    <col min="3" max="3" width="40.54296875" customWidth="1"/>
    <col min="4" max="5" width="46.54296875" customWidth="1"/>
    <col min="6" max="6" width="39.36328125" customWidth="1"/>
    <col min="7" max="7" width="11.453125" customWidth="1"/>
    <col min="8" max="8" width="9.1796875" style="12" customWidth="1"/>
    <col min="9" max="9" width="11.453125" customWidth="1"/>
    <col min="10" max="10" width="91.54296875" customWidth="1"/>
    <col min="11" max="15" width="44.1796875" customWidth="1"/>
  </cols>
  <sheetData>
    <row r="2" spans="2:15" ht="47.25" customHeight="1">
      <c r="B2" s="15" t="str">
        <f>Choléra!B2</f>
        <v>DANS LE MENU</v>
      </c>
      <c r="C2" s="15"/>
      <c r="D2" s="246"/>
      <c r="E2" s="246"/>
      <c r="F2" s="246"/>
      <c r="J2" s="245" t="str">
        <f>Choléra!P2</f>
        <v>AUTRES VACCINS PRÉ-QUALIFIÉS NON PRÉSENTÉS DANS LE MENU DE GAVI</v>
      </c>
    </row>
    <row r="3" spans="2:15" s="33" customFormat="1" ht="15" customHeight="1">
      <c r="H3" s="34"/>
      <c r="J3" s="1023" t="str">
        <f>Choléra!P3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row>
    <row r="4" spans="2:15" s="33" customFormat="1" ht="15" customHeight="1">
      <c r="B4" s="1023" t="str">
        <f>Choléra!B4</f>
        <v xml:space="preserve">Les vaccins indiqués ci-dessous sont actuellement proposés par Gavi et figurent dans le portail de soutien du pays.   
</v>
      </c>
      <c r="C4" s="1023"/>
      <c r="D4" s="242"/>
      <c r="E4" s="242"/>
      <c r="F4" s="242"/>
      <c r="H4" s="34"/>
      <c r="J4" s="1023"/>
    </row>
    <row r="5" spans="2:15" s="33" customFormat="1" ht="15" customHeight="1">
      <c r="B5" s="1023"/>
      <c r="C5" s="1023"/>
      <c r="D5" s="242"/>
      <c r="E5" s="242"/>
      <c r="F5" s="242"/>
      <c r="H5" s="34"/>
      <c r="J5" s="1023"/>
    </row>
    <row r="6" spans="2:15" s="33" customFormat="1" ht="19" thickBot="1">
      <c r="C6" s="91"/>
      <c r="D6" s="91"/>
      <c r="E6" s="91"/>
      <c r="F6" s="91"/>
      <c r="H6" s="34"/>
    </row>
    <row r="7" spans="2:15" s="33" customFormat="1" ht="21">
      <c r="B7" s="3" t="s">
        <v>3</v>
      </c>
      <c r="C7" s="1025" t="s">
        <v>856</v>
      </c>
      <c r="D7" s="1254"/>
      <c r="E7" s="1254"/>
      <c r="F7" s="1633"/>
      <c r="H7" s="34"/>
      <c r="J7" s="292" t="s">
        <v>3</v>
      </c>
      <c r="K7" s="1634" t="s">
        <v>856</v>
      </c>
      <c r="L7" s="1635"/>
      <c r="M7" s="1635"/>
      <c r="N7" s="1635"/>
      <c r="O7" s="1636"/>
    </row>
    <row r="8" spans="2:15" s="33" customFormat="1" ht="21">
      <c r="B8" s="4" t="s">
        <v>47</v>
      </c>
      <c r="C8" s="989" t="s">
        <v>857</v>
      </c>
      <c r="D8" s="990"/>
      <c r="E8" s="990"/>
      <c r="F8" s="991"/>
      <c r="H8" s="34"/>
      <c r="J8" s="293" t="s">
        <v>47</v>
      </c>
      <c r="K8" s="1637" t="s">
        <v>857</v>
      </c>
      <c r="L8" s="1638"/>
      <c r="M8" s="1638"/>
      <c r="N8" s="1638"/>
      <c r="O8" s="1639"/>
    </row>
    <row r="9" spans="2:15" s="33" customFormat="1" ht="21">
      <c r="B9" s="4" t="s">
        <v>5</v>
      </c>
      <c r="C9" s="1298" t="s">
        <v>255</v>
      </c>
      <c r="D9" s="1299"/>
      <c r="E9" s="1299"/>
      <c r="F9" s="1300"/>
      <c r="H9" s="34"/>
      <c r="J9" s="293" t="s">
        <v>5</v>
      </c>
      <c r="K9" s="1640" t="s">
        <v>255</v>
      </c>
      <c r="L9" s="1641"/>
      <c r="M9" s="1641"/>
      <c r="N9" s="1641"/>
      <c r="O9" s="1642"/>
    </row>
    <row r="10" spans="2:15" s="33" customFormat="1" ht="39.75" customHeight="1">
      <c r="B10" s="30" t="s">
        <v>8</v>
      </c>
      <c r="C10" s="1220" t="s">
        <v>858</v>
      </c>
      <c r="D10" s="1221"/>
      <c r="E10" s="1221"/>
      <c r="F10" s="1301"/>
      <c r="H10" s="34"/>
      <c r="J10" s="270" t="s">
        <v>8</v>
      </c>
      <c r="K10" s="1617" t="s">
        <v>878</v>
      </c>
      <c r="L10" s="1618"/>
      <c r="M10" s="1619" t="s">
        <v>879</v>
      </c>
      <c r="N10" s="1620"/>
      <c r="O10" s="1621"/>
    </row>
    <row r="11" spans="2:15" s="33" customFormat="1" ht="42" customHeight="1">
      <c r="B11" s="367" t="s">
        <v>660</v>
      </c>
      <c r="C11" s="989" t="s">
        <v>144</v>
      </c>
      <c r="D11" s="990"/>
      <c r="E11" s="990"/>
      <c r="F11" s="991"/>
      <c r="H11" s="34"/>
      <c r="J11" s="368" t="s">
        <v>660</v>
      </c>
      <c r="K11" s="1622" t="s">
        <v>255</v>
      </c>
      <c r="L11" s="1623"/>
      <c r="M11" s="1622" t="s">
        <v>255</v>
      </c>
      <c r="N11" s="1624"/>
      <c r="O11" s="1625"/>
    </row>
    <row r="12" spans="2:15" s="33" customFormat="1" ht="24.75" customHeight="1">
      <c r="B12" s="35" t="s">
        <v>305</v>
      </c>
      <c r="C12" s="989" t="s">
        <v>52</v>
      </c>
      <c r="D12" s="990"/>
      <c r="E12" s="990"/>
      <c r="F12" s="991"/>
      <c r="H12" s="34"/>
      <c r="J12" s="294" t="s">
        <v>305</v>
      </c>
      <c r="K12" s="1622" t="s">
        <v>52</v>
      </c>
      <c r="L12" s="1623"/>
      <c r="M12" s="1622" t="s">
        <v>255</v>
      </c>
      <c r="N12" s="1624"/>
      <c r="O12" s="1625"/>
    </row>
    <row r="13" spans="2:15" s="33" customFormat="1" ht="80" customHeight="1">
      <c r="B13" s="7" t="s">
        <v>11</v>
      </c>
      <c r="C13" s="992" t="s">
        <v>859</v>
      </c>
      <c r="D13" s="990"/>
      <c r="E13" s="990"/>
      <c r="F13" s="991"/>
      <c r="H13" s="34"/>
      <c r="J13" s="271" t="s">
        <v>11</v>
      </c>
      <c r="K13" s="1626" t="s">
        <v>887</v>
      </c>
      <c r="L13" s="1646"/>
      <c r="M13" s="1626" t="s">
        <v>887</v>
      </c>
      <c r="N13" s="1624"/>
      <c r="O13" s="1625"/>
    </row>
    <row r="14" spans="2:15" s="33" customFormat="1" ht="21">
      <c r="B14" s="362" t="s">
        <v>661</v>
      </c>
      <c r="C14" s="1598">
        <v>0.12</v>
      </c>
      <c r="D14" s="1643"/>
      <c r="E14" s="1643"/>
      <c r="F14" s="1599"/>
      <c r="H14" s="34"/>
      <c r="J14" s="363" t="s">
        <v>661</v>
      </c>
      <c r="K14" s="1644" t="s">
        <v>255</v>
      </c>
      <c r="L14" s="1645"/>
      <c r="M14" s="1627" t="s">
        <v>255</v>
      </c>
      <c r="N14" s="1628"/>
      <c r="O14" s="1629"/>
    </row>
    <row r="15" spans="2:15" s="33" customFormat="1" ht="18.5">
      <c r="B15" s="59" t="s">
        <v>391</v>
      </c>
      <c r="C15" s="1606">
        <v>1</v>
      </c>
      <c r="D15" s="1649"/>
      <c r="E15" s="1649"/>
      <c r="F15" s="1607"/>
      <c r="H15" s="34"/>
      <c r="J15" s="272" t="s">
        <v>391</v>
      </c>
      <c r="K15" s="1650">
        <v>1</v>
      </c>
      <c r="L15" s="1651"/>
      <c r="M15" s="1630">
        <v>1</v>
      </c>
      <c r="N15" s="1631"/>
      <c r="O15" s="1632"/>
    </row>
    <row r="16" spans="2:15" s="33" customFormat="1" ht="21">
      <c r="B16" s="285" t="s">
        <v>662</v>
      </c>
      <c r="C16" s="1236">
        <f>C14*C15</f>
        <v>0.12</v>
      </c>
      <c r="D16" s="1199"/>
      <c r="E16" s="1199"/>
      <c r="F16" s="1243"/>
      <c r="H16" s="34"/>
      <c r="J16" s="284" t="s">
        <v>662</v>
      </c>
      <c r="K16" s="1647" t="s">
        <v>255</v>
      </c>
      <c r="L16" s="1648"/>
      <c r="M16" s="1627" t="s">
        <v>255</v>
      </c>
      <c r="N16" s="1628"/>
      <c r="O16" s="1629"/>
    </row>
    <row r="17" spans="2:15" s="33" customFormat="1" ht="21">
      <c r="B17" s="124" t="s">
        <v>12</v>
      </c>
      <c r="C17" s="1659">
        <v>0.08</v>
      </c>
      <c r="D17" s="1660"/>
      <c r="E17" s="1660"/>
      <c r="F17" s="1661"/>
      <c r="H17" s="34"/>
      <c r="J17" s="295" t="s">
        <v>12</v>
      </c>
      <c r="K17" s="1662" t="s">
        <v>255</v>
      </c>
      <c r="L17" s="1663"/>
      <c r="M17" s="1627" t="s">
        <v>255</v>
      </c>
      <c r="N17" s="1628"/>
      <c r="O17" s="1629"/>
    </row>
    <row r="18" spans="2:15" s="33" customFormat="1" ht="21">
      <c r="B18" s="62" t="s">
        <v>13</v>
      </c>
      <c r="C18" s="1654">
        <v>0.08</v>
      </c>
      <c r="D18" s="1655"/>
      <c r="E18" s="1655"/>
      <c r="F18" s="1656"/>
      <c r="H18" s="34"/>
      <c r="J18" s="274" t="s">
        <v>13</v>
      </c>
      <c r="K18" s="1657" t="s">
        <v>255</v>
      </c>
      <c r="L18" s="1658"/>
      <c r="M18" s="1662" t="s">
        <v>255</v>
      </c>
      <c r="N18" s="1664"/>
      <c r="O18" s="1665"/>
    </row>
    <row r="19" spans="2:15" s="33" customFormat="1" ht="39.5">
      <c r="B19" s="266" t="s">
        <v>663</v>
      </c>
      <c r="C19" s="1236">
        <f>C16/(1-C18)</f>
        <v>0.13043478260869565</v>
      </c>
      <c r="D19" s="1199"/>
      <c r="E19" s="1199"/>
      <c r="F19" s="1243">
        <f>F16/(1-F18)</f>
        <v>0</v>
      </c>
      <c r="H19" s="34"/>
      <c r="J19" s="273" t="s">
        <v>663</v>
      </c>
      <c r="K19" s="1647" t="s">
        <v>255</v>
      </c>
      <c r="L19" s="1648"/>
      <c r="M19" s="1647" t="s">
        <v>255</v>
      </c>
      <c r="N19" s="1652"/>
      <c r="O19" s="1653"/>
    </row>
    <row r="20" spans="2:15" s="33" customFormat="1" ht="56.25" customHeight="1">
      <c r="B20" s="66" t="s">
        <v>14</v>
      </c>
      <c r="C20" s="863" t="s">
        <v>814</v>
      </c>
      <c r="D20" s="849" t="s">
        <v>482</v>
      </c>
      <c r="E20" s="850" t="s">
        <v>861</v>
      </c>
      <c r="F20" s="851" t="s">
        <v>862</v>
      </c>
      <c r="H20" s="34"/>
      <c r="J20" s="275" t="s">
        <v>14</v>
      </c>
      <c r="K20" s="876" t="s">
        <v>814</v>
      </c>
      <c r="L20" s="877" t="s">
        <v>482</v>
      </c>
      <c r="M20" s="878" t="s">
        <v>814</v>
      </c>
      <c r="N20" s="818" t="s">
        <v>482</v>
      </c>
      <c r="O20" s="879" t="s">
        <v>862</v>
      </c>
    </row>
    <row r="21" spans="2:15" s="33" customFormat="1" ht="111" customHeight="1">
      <c r="B21" s="129" t="s">
        <v>17</v>
      </c>
      <c r="C21" s="864" t="s">
        <v>863</v>
      </c>
      <c r="D21" s="852" t="s">
        <v>864</v>
      </c>
      <c r="E21" s="853" t="s">
        <v>865</v>
      </c>
      <c r="F21" s="854" t="s">
        <v>866</v>
      </c>
      <c r="H21" s="34"/>
      <c r="J21" s="296" t="s">
        <v>17</v>
      </c>
      <c r="K21" s="876" t="s">
        <v>863</v>
      </c>
      <c r="L21" s="818" t="s">
        <v>864</v>
      </c>
      <c r="M21" s="878" t="s">
        <v>863</v>
      </c>
      <c r="N21" s="818" t="s">
        <v>864</v>
      </c>
      <c r="O21" s="879" t="s">
        <v>866</v>
      </c>
    </row>
    <row r="22" spans="2:15" s="33" customFormat="1" ht="21">
      <c r="B22" s="4" t="s">
        <v>20</v>
      </c>
      <c r="C22" s="178" t="s">
        <v>21</v>
      </c>
      <c r="D22" s="254" t="s">
        <v>21</v>
      </c>
      <c r="E22" s="254" t="s">
        <v>21</v>
      </c>
      <c r="F22" s="865" t="s">
        <v>867</v>
      </c>
      <c r="H22" s="34"/>
      <c r="J22" s="293" t="s">
        <v>20</v>
      </c>
      <c r="K22" s="880" t="s">
        <v>21</v>
      </c>
      <c r="L22" s="820" t="s">
        <v>21</v>
      </c>
      <c r="M22" s="822" t="s">
        <v>21</v>
      </c>
      <c r="N22" s="823" t="s">
        <v>21</v>
      </c>
      <c r="O22" s="881" t="s">
        <v>867</v>
      </c>
    </row>
    <row r="23" spans="2:15" s="33" customFormat="1" ht="21" customHeight="1">
      <c r="B23" s="6" t="s">
        <v>24</v>
      </c>
      <c r="C23" s="178" t="s">
        <v>25</v>
      </c>
      <c r="D23" s="254" t="s">
        <v>25</v>
      </c>
      <c r="E23" s="254" t="s">
        <v>25</v>
      </c>
      <c r="F23" s="865" t="s">
        <v>868</v>
      </c>
      <c r="H23" s="34"/>
      <c r="J23" s="269" t="s">
        <v>24</v>
      </c>
      <c r="K23" s="880" t="s">
        <v>25</v>
      </c>
      <c r="L23" s="820" t="s">
        <v>25</v>
      </c>
      <c r="M23" s="822" t="s">
        <v>25</v>
      </c>
      <c r="N23" s="823" t="s">
        <v>25</v>
      </c>
      <c r="O23" s="881" t="s">
        <v>888</v>
      </c>
    </row>
    <row r="24" spans="2:15" s="33" customFormat="1" ht="21">
      <c r="B24" s="4" t="s">
        <v>27</v>
      </c>
      <c r="C24" s="461">
        <v>34793</v>
      </c>
      <c r="D24" s="462">
        <v>41899</v>
      </c>
      <c r="E24" s="462">
        <v>40730</v>
      </c>
      <c r="F24" s="866">
        <v>38846</v>
      </c>
      <c r="H24" s="34"/>
      <c r="J24" s="293" t="s">
        <v>27</v>
      </c>
      <c r="K24" s="895">
        <v>34793</v>
      </c>
      <c r="L24" s="896">
        <v>41899</v>
      </c>
      <c r="M24" s="898">
        <v>34793</v>
      </c>
      <c r="N24" s="896">
        <v>43899</v>
      </c>
      <c r="O24" s="897">
        <v>38846</v>
      </c>
    </row>
    <row r="25" spans="2:15" s="33" customFormat="1" ht="21">
      <c r="B25" s="4" t="s">
        <v>260</v>
      </c>
      <c r="C25" s="178" t="s">
        <v>63</v>
      </c>
      <c r="D25" s="254" t="s">
        <v>174</v>
      </c>
      <c r="E25" s="254" t="s">
        <v>488</v>
      </c>
      <c r="F25" s="865" t="s">
        <v>174</v>
      </c>
      <c r="H25" s="34"/>
      <c r="J25" s="293" t="s">
        <v>260</v>
      </c>
      <c r="K25" s="880" t="s">
        <v>63</v>
      </c>
      <c r="L25" s="820" t="s">
        <v>63</v>
      </c>
      <c r="M25" s="822" t="s">
        <v>63</v>
      </c>
      <c r="N25" s="823" t="s">
        <v>63</v>
      </c>
      <c r="O25" s="881" t="s">
        <v>63</v>
      </c>
    </row>
    <row r="26" spans="2:15" s="33" customFormat="1" ht="261.75" customHeight="1">
      <c r="B26" s="4" t="s">
        <v>28</v>
      </c>
      <c r="C26" s="178" t="s">
        <v>816</v>
      </c>
      <c r="D26" s="257" t="s">
        <v>869</v>
      </c>
      <c r="E26" s="257" t="s">
        <v>870</v>
      </c>
      <c r="F26" s="673" t="s">
        <v>870</v>
      </c>
      <c r="H26" s="34"/>
      <c r="J26" s="293" t="s">
        <v>28</v>
      </c>
      <c r="K26" s="880" t="s">
        <v>889</v>
      </c>
      <c r="L26" s="823" t="s">
        <v>890</v>
      </c>
      <c r="M26" s="822" t="s">
        <v>891</v>
      </c>
      <c r="N26" s="823" t="s">
        <v>892</v>
      </c>
      <c r="O26" s="882" t="s">
        <v>893</v>
      </c>
    </row>
    <row r="27" spans="2:15" s="33" customFormat="1" ht="21">
      <c r="B27" s="291" t="s">
        <v>264</v>
      </c>
      <c r="C27" s="178" t="s">
        <v>259</v>
      </c>
      <c r="D27" s="254" t="s">
        <v>121</v>
      </c>
      <c r="E27" s="254" t="s">
        <v>121</v>
      </c>
      <c r="F27" s="865" t="s">
        <v>121</v>
      </c>
      <c r="H27" s="34"/>
      <c r="J27" s="297" t="s">
        <v>264</v>
      </c>
      <c r="K27" s="880" t="s">
        <v>850</v>
      </c>
      <c r="L27" s="820" t="s">
        <v>850</v>
      </c>
      <c r="M27" s="822" t="s">
        <v>850</v>
      </c>
      <c r="N27" s="823" t="s">
        <v>850</v>
      </c>
      <c r="O27" s="881" t="s">
        <v>850</v>
      </c>
    </row>
    <row r="28" spans="2:15" s="33" customFormat="1" ht="195" customHeight="1">
      <c r="B28" s="6" t="s">
        <v>37</v>
      </c>
      <c r="C28" s="178" t="s">
        <v>831</v>
      </c>
      <c r="D28" s="254" t="s">
        <v>871</v>
      </c>
      <c r="E28" s="254" t="s">
        <v>872</v>
      </c>
      <c r="F28" s="865" t="s">
        <v>873</v>
      </c>
      <c r="H28" s="34"/>
      <c r="J28" s="269" t="s">
        <v>37</v>
      </c>
      <c r="K28" s="880" t="s">
        <v>894</v>
      </c>
      <c r="L28" s="820" t="s">
        <v>895</v>
      </c>
      <c r="M28" s="822" t="s">
        <v>896</v>
      </c>
      <c r="N28" s="823" t="s">
        <v>897</v>
      </c>
      <c r="O28" s="882" t="s">
        <v>898</v>
      </c>
    </row>
    <row r="29" spans="2:15" s="33" customFormat="1" ht="21">
      <c r="B29" s="4" t="s">
        <v>39</v>
      </c>
      <c r="C29" s="178" t="s">
        <v>41</v>
      </c>
      <c r="D29" s="254" t="s">
        <v>41</v>
      </c>
      <c r="E29" s="254" t="s">
        <v>41</v>
      </c>
      <c r="F29" s="865" t="s">
        <v>40</v>
      </c>
      <c r="H29" s="34"/>
      <c r="J29" s="293" t="s">
        <v>39</v>
      </c>
      <c r="K29" s="880" t="s">
        <v>899</v>
      </c>
      <c r="L29" s="820" t="s">
        <v>41</v>
      </c>
      <c r="M29" s="822" t="s">
        <v>41</v>
      </c>
      <c r="N29" s="823" t="s">
        <v>41</v>
      </c>
      <c r="O29" s="881" t="s">
        <v>40</v>
      </c>
    </row>
    <row r="30" spans="2:15" s="33" customFormat="1" ht="231" customHeight="1">
      <c r="B30" s="4" t="s">
        <v>43</v>
      </c>
      <c r="C30" s="178" t="s">
        <v>320</v>
      </c>
      <c r="D30" s="173" t="s">
        <v>320</v>
      </c>
      <c r="E30" s="350" t="s">
        <v>320</v>
      </c>
      <c r="F30" s="865" t="s">
        <v>320</v>
      </c>
      <c r="H30" s="34"/>
      <c r="J30" s="293" t="s">
        <v>43</v>
      </c>
      <c r="K30" s="880" t="s">
        <v>255</v>
      </c>
      <c r="L30" s="823" t="s">
        <v>255</v>
      </c>
      <c r="M30" s="822" t="s">
        <v>320</v>
      </c>
      <c r="N30" s="825" t="s">
        <v>320</v>
      </c>
      <c r="O30" s="883" t="s">
        <v>900</v>
      </c>
    </row>
    <row r="31" spans="2:15" s="33" customFormat="1" ht="18.5">
      <c r="B31" s="4" t="s">
        <v>415</v>
      </c>
      <c r="C31" s="178" t="s">
        <v>255</v>
      </c>
      <c r="D31" s="875" t="s">
        <v>255</v>
      </c>
      <c r="E31" s="350" t="s">
        <v>255</v>
      </c>
      <c r="F31" s="865" t="s">
        <v>255</v>
      </c>
      <c r="H31" s="34"/>
      <c r="J31" s="293" t="s">
        <v>415</v>
      </c>
      <c r="K31" s="880" t="s">
        <v>255</v>
      </c>
      <c r="L31" s="820" t="s">
        <v>255</v>
      </c>
      <c r="M31" s="822" t="s">
        <v>255</v>
      </c>
      <c r="N31" s="827" t="s">
        <v>255</v>
      </c>
      <c r="O31" s="884" t="s">
        <v>255</v>
      </c>
    </row>
    <row r="32" spans="2:15" s="33" customFormat="1" ht="112.5" customHeight="1">
      <c r="B32" s="557" t="s">
        <v>44</v>
      </c>
      <c r="C32" s="867" t="s">
        <v>874</v>
      </c>
      <c r="D32" s="855" t="s">
        <v>875</v>
      </c>
      <c r="E32" s="856" t="s">
        <v>876</v>
      </c>
      <c r="F32" s="857" t="s">
        <v>877</v>
      </c>
      <c r="G32" s="161"/>
      <c r="H32" s="34"/>
      <c r="J32" s="777" t="s">
        <v>44</v>
      </c>
      <c r="K32" s="885" t="s">
        <v>882</v>
      </c>
      <c r="L32" s="643" t="s">
        <v>883</v>
      </c>
      <c r="M32" s="829" t="s">
        <v>884</v>
      </c>
      <c r="N32" s="830" t="s">
        <v>885</v>
      </c>
      <c r="O32" s="886" t="s">
        <v>886</v>
      </c>
    </row>
    <row r="33" spans="2:15" s="33" customFormat="1" ht="409.5" customHeight="1">
      <c r="B33" s="35" t="s">
        <v>45</v>
      </c>
      <c r="C33" s="868" t="s">
        <v>255</v>
      </c>
      <c r="D33" s="869" t="s">
        <v>255</v>
      </c>
      <c r="E33" s="870" t="s">
        <v>255</v>
      </c>
      <c r="F33" s="871" t="s">
        <v>255</v>
      </c>
      <c r="H33" s="34"/>
      <c r="J33" s="294" t="s">
        <v>45</v>
      </c>
      <c r="K33" s="887" t="s">
        <v>255</v>
      </c>
      <c r="L33" s="888" t="s">
        <v>255</v>
      </c>
      <c r="M33" s="832" t="s">
        <v>255</v>
      </c>
      <c r="N33" s="889" t="s">
        <v>255</v>
      </c>
      <c r="O33" s="890" t="s">
        <v>255</v>
      </c>
    </row>
    <row r="34" spans="2:15" s="33" customFormat="1" ht="18.5">
      <c r="B34" s="35" t="s">
        <v>293</v>
      </c>
      <c r="C34" s="872" t="s">
        <v>255</v>
      </c>
      <c r="D34" s="858" t="s">
        <v>255</v>
      </c>
      <c r="E34" s="859" t="s">
        <v>255</v>
      </c>
      <c r="F34" s="873" t="s">
        <v>255</v>
      </c>
      <c r="H34" s="34"/>
      <c r="J34" s="294" t="s">
        <v>293</v>
      </c>
      <c r="K34" s="887" t="s">
        <v>255</v>
      </c>
      <c r="L34" s="888" t="s">
        <v>255</v>
      </c>
      <c r="M34" s="832" t="s">
        <v>255</v>
      </c>
      <c r="N34" s="889" t="s">
        <v>255</v>
      </c>
      <c r="O34" s="890" t="s">
        <v>255</v>
      </c>
    </row>
    <row r="35" spans="2:15" s="33" customFormat="1" ht="19" thickBot="1">
      <c r="B35" s="138" t="s">
        <v>540</v>
      </c>
      <c r="C35" s="874" t="s">
        <v>255</v>
      </c>
      <c r="D35" s="860" t="s">
        <v>255</v>
      </c>
      <c r="E35" s="861" t="s">
        <v>255</v>
      </c>
      <c r="F35" s="862" t="s">
        <v>255</v>
      </c>
      <c r="H35" s="34"/>
      <c r="J35" s="300" t="s">
        <v>540</v>
      </c>
      <c r="K35" s="891" t="s">
        <v>255</v>
      </c>
      <c r="L35" s="892" t="s">
        <v>255</v>
      </c>
      <c r="M35" s="835" t="s">
        <v>255</v>
      </c>
      <c r="N35" s="893" t="s">
        <v>255</v>
      </c>
      <c r="O35" s="894" t="s">
        <v>255</v>
      </c>
    </row>
    <row r="36" spans="2:15" s="33" customFormat="1" ht="18.5">
      <c r="B36" s="33"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H36" s="34"/>
      <c r="J36" s="33"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row>
    <row r="37" spans="2:15" s="33" customFormat="1" ht="18.5">
      <c r="B37" s="33" t="str">
        <f>Choléra!B37</f>
        <v>2 Source : MENU DE PRODUITS UNICEF POUR LES VACCINS FOURNIS PAR L’UNICEF À GAVI, L’ALLIANCE DU VACCIN (https://www.unicef.org/supply/media/17191/file/Gavi-Product-Menu-May-2023.pdf)</v>
      </c>
      <c r="H37" s="34"/>
      <c r="J37" s="33" t="str">
        <f>B37</f>
        <v>2 Source : MENU DE PRODUITS UNICEF POUR LES VACCINS FOURNIS PAR L’UNICEF À GAVI, L’ALLIANCE DU VACCIN (https://www.unicef.org/supply/media/17191/file/Gavi-Product-Menu-May-2023.pdf)</v>
      </c>
    </row>
    <row r="38" spans="2:15" s="33" customFormat="1" ht="18.5">
      <c r="B38" s="33" t="str">
        <f>Choléra!B38</f>
        <v>3 Source : Note de synthèse de l'OMS: http://www.who.int/immunization/documents/positionpapers/en/</v>
      </c>
      <c r="H38" s="34"/>
      <c r="J38" s="33" t="str">
        <f>B38</f>
        <v>3 Source : Note de synthèse de l'OMS: http://www.who.int/immunization/documents/positionpapers/en/</v>
      </c>
    </row>
    <row r="39" spans="2:15" s="33" customFormat="1" ht="18.5">
      <c r="B39" s="33" t="str">
        <f>Choléra!B39</f>
        <v xml:space="preserve">4 Source : Secrétariat de Gavi, voir l'onglet définitions pour les détails </v>
      </c>
      <c r="H39" s="34"/>
      <c r="J39" s="33" t="str">
        <f>B39</f>
        <v xml:space="preserve">4 Source : Secrétariat de Gavi, voir l'onglet définitions pour les détails </v>
      </c>
    </row>
    <row r="40" spans="2:15" s="33" customFormat="1" ht="18.5">
      <c r="B40" s="33" t="str">
        <f>Choléra!B40</f>
        <v>5 Source : Étude des estimations OMS des taux indicatifs de perte en vaccins, 2021</v>
      </c>
      <c r="H40" s="34"/>
      <c r="J40" s="33" t="str">
        <f>B40</f>
        <v>5 Source : Étude des estimations OMS des taux indicatifs de perte en vaccins, 2021</v>
      </c>
    </row>
    <row r="41" spans="2:15" s="33" customFormat="1" ht="18.5">
      <c r="B41" s="33" t="s">
        <v>860</v>
      </c>
      <c r="H41" s="536"/>
    </row>
    <row r="42" spans="2:15" s="33" customFormat="1" ht="18.5">
      <c r="H42" s="34"/>
    </row>
    <row r="43" spans="2:15" s="33" customFormat="1" ht="18.5">
      <c r="H43" s="34"/>
    </row>
    <row r="44" spans="2:15" s="33" customFormat="1" ht="18.5">
      <c r="H44" s="34"/>
    </row>
    <row r="45" spans="2:15" s="33" customFormat="1" ht="18.5">
      <c r="H45" s="34"/>
    </row>
    <row r="46" spans="2:15" s="33" customFormat="1" ht="18.5">
      <c r="H46" s="34"/>
    </row>
    <row r="47" spans="2:15" s="33" customFormat="1" ht="18.5">
      <c r="H47" s="34"/>
    </row>
    <row r="48" spans="2:15" s="33" customFormat="1" ht="18.5">
      <c r="H48" s="34"/>
    </row>
    <row r="49" spans="8:8" s="33" customFormat="1" ht="18.5">
      <c r="H49" s="34"/>
    </row>
    <row r="50" spans="8:8" s="33" customFormat="1" ht="18.5">
      <c r="H50" s="34"/>
    </row>
    <row r="51" spans="8:8" s="33" customFormat="1" ht="18.5">
      <c r="H51" s="34"/>
    </row>
    <row r="52" spans="8:8" s="33" customFormat="1" ht="18.5">
      <c r="H52" s="34"/>
    </row>
    <row r="53" spans="8:8" s="33" customFormat="1" ht="18.5">
      <c r="H53" s="34"/>
    </row>
    <row r="54" spans="8:8" s="33" customFormat="1" ht="18.5">
      <c r="H54" s="34"/>
    </row>
    <row r="55" spans="8:8" s="33" customFormat="1" ht="18.5">
      <c r="H55" s="34"/>
    </row>
    <row r="56" spans="8:8" s="33" customFormat="1" ht="18.5">
      <c r="H56" s="34"/>
    </row>
    <row r="57" spans="8:8" s="33" customFormat="1" ht="18.5">
      <c r="H57" s="34"/>
    </row>
    <row r="58" spans="8:8" s="33" customFormat="1" ht="18.5">
      <c r="H58" s="34"/>
    </row>
    <row r="59" spans="8:8" s="33" customFormat="1" ht="18.5">
      <c r="H59" s="34"/>
    </row>
  </sheetData>
  <sheetProtection selectLockedCells="1"/>
  <mergeCells count="38">
    <mergeCell ref="C19:F19"/>
    <mergeCell ref="K19:L19"/>
    <mergeCell ref="M19:O19"/>
    <mergeCell ref="M16:O16"/>
    <mergeCell ref="C18:F18"/>
    <mergeCell ref="K18:L18"/>
    <mergeCell ref="C17:F17"/>
    <mergeCell ref="K17:L17"/>
    <mergeCell ref="M17:O17"/>
    <mergeCell ref="M18:O18"/>
    <mergeCell ref="C13:F13"/>
    <mergeCell ref="K13:L13"/>
    <mergeCell ref="C16:F16"/>
    <mergeCell ref="K16:L16"/>
    <mergeCell ref="C15:F15"/>
    <mergeCell ref="K15:L15"/>
    <mergeCell ref="M13:O13"/>
    <mergeCell ref="M14:O14"/>
    <mergeCell ref="M15:O15"/>
    <mergeCell ref="J3:J5"/>
    <mergeCell ref="B4:C5"/>
    <mergeCell ref="C7:F7"/>
    <mergeCell ref="K7:O7"/>
    <mergeCell ref="C8:F8"/>
    <mergeCell ref="K8:O8"/>
    <mergeCell ref="C9:F9"/>
    <mergeCell ref="K9:O9"/>
    <mergeCell ref="C10:F10"/>
    <mergeCell ref="C12:F12"/>
    <mergeCell ref="C11:F11"/>
    <mergeCell ref="C14:F14"/>
    <mergeCell ref="K14:L14"/>
    <mergeCell ref="K10:L10"/>
    <mergeCell ref="M10:O10"/>
    <mergeCell ref="K11:L11"/>
    <mergeCell ref="M11:O11"/>
    <mergeCell ref="K12:L12"/>
    <mergeCell ref="M12:O12"/>
  </mergeCells>
  <hyperlinks>
    <hyperlink ref="C32" r:id="rId1" xr:uid="{7E930FDE-FFAC-45B9-9F86-290EBADEEF23}"/>
    <hyperlink ref="F32" r:id="rId2" xr:uid="{A8686C30-E830-4567-A711-8C16E1827975}"/>
    <hyperlink ref="M32" r:id="rId3" xr:uid="{6B19275A-D7D7-47ED-B924-C01A29B76958}"/>
    <hyperlink ref="N32" r:id="rId4" xr:uid="{1D0F4C3C-36E7-4E0E-9A2D-DC61DA1AEF1C}"/>
    <hyperlink ref="O32" r:id="rId5" xr:uid="{208FB572-36E0-4B7E-BC60-3DF74E54ABD2}"/>
    <hyperlink ref="L32" r:id="rId6" xr:uid="{FBD8E1E0-687C-4F51-9CE9-1E3E430248E5}"/>
    <hyperlink ref="K32" r:id="rId7" xr:uid="{9578BC02-92F9-4129-9717-E4CEF4E43201}"/>
  </hyperlinks>
  <pageMargins left="0.25" right="0.25" top="0.75" bottom="0.75" header="0.3" footer="0.3"/>
  <pageSetup paperSize="8" scale="16" orientation="landscape" r:id="rId8"/>
  <drawing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64906-E57F-4EF5-86EB-8C12024827DB}">
  <sheetPr>
    <tabColor rgb="FF92D050"/>
    <pageSetUpPr fitToPage="1"/>
  </sheetPr>
  <dimension ref="B2:L59"/>
  <sheetViews>
    <sheetView showGridLines="0" topLeftCell="A26" zoomScale="60" zoomScaleNormal="60" workbookViewId="0">
      <pane xSplit="2" topLeftCell="C1" activePane="topRight" state="frozenSplit"/>
      <selection pane="topRight" activeCell="L21" sqref="L21"/>
    </sheetView>
  </sheetViews>
  <sheetFormatPr defaultColWidth="11.453125" defaultRowHeight="14.5"/>
  <cols>
    <col min="1" max="1" width="11.453125" customWidth="1"/>
    <col min="2" max="2" width="91.54296875" customWidth="1"/>
    <col min="3" max="3" width="40.54296875" customWidth="1"/>
    <col min="4" max="4" width="46.54296875" customWidth="1"/>
    <col min="5" max="5" width="34.6328125" customWidth="1"/>
    <col min="6" max="6" width="11.453125" customWidth="1"/>
    <col min="7" max="7" width="9.1796875" style="12" customWidth="1"/>
    <col min="8" max="8" width="11.453125" customWidth="1"/>
    <col min="9" max="9" width="91.54296875" customWidth="1"/>
    <col min="10" max="10" width="47.54296875" customWidth="1"/>
    <col min="11" max="11" width="40.36328125" customWidth="1"/>
    <col min="12" max="12" width="55.453125" customWidth="1"/>
  </cols>
  <sheetData>
    <row r="2" spans="2:12" ht="47.25" customHeight="1">
      <c r="B2" s="15" t="str">
        <f>Choléra!B2</f>
        <v>DANS LE MENU</v>
      </c>
      <c r="C2" s="15"/>
      <c r="D2" s="246"/>
      <c r="E2" s="246"/>
      <c r="I2" s="1029" t="str">
        <f>Choléra!P2</f>
        <v>AUTRES VACCINS PRÉ-QUALIFIÉS NON PRÉSENTÉS DANS LE MENU DE GAVI</v>
      </c>
      <c r="J2" s="1029"/>
      <c r="K2" s="18"/>
    </row>
    <row r="3" spans="2:12" s="33" customFormat="1" ht="15" customHeight="1">
      <c r="G3" s="34"/>
      <c r="I3" s="1023" t="str">
        <f>Choléra!P3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J3" s="1023"/>
      <c r="K3" s="89"/>
    </row>
    <row r="4" spans="2:12" s="33" customFormat="1" ht="15" customHeight="1">
      <c r="B4" s="153" t="str">
        <f>Choléra!B4</f>
        <v xml:space="preserve">Les vaccins indiqués ci-dessous sont actuellement proposés par Gavi et figurent dans le portail de soutien du pays.   
</v>
      </c>
      <c r="C4" s="153"/>
      <c r="D4" s="242"/>
      <c r="E4" s="242"/>
      <c r="G4" s="34"/>
      <c r="I4" s="1023"/>
      <c r="J4" s="1023"/>
      <c r="K4" s="89"/>
    </row>
    <row r="5" spans="2:12" s="33" customFormat="1" ht="15" customHeight="1">
      <c r="B5" s="153"/>
      <c r="C5" s="153"/>
      <c r="D5" s="242"/>
      <c r="E5" s="242"/>
      <c r="G5" s="34"/>
      <c r="I5" s="1023"/>
      <c r="J5" s="1023"/>
      <c r="K5" s="89"/>
    </row>
    <row r="6" spans="2:12" s="33" customFormat="1" ht="19" thickBot="1">
      <c r="C6" s="91"/>
      <c r="D6" s="91"/>
      <c r="E6" s="91"/>
      <c r="G6" s="34"/>
    </row>
    <row r="7" spans="2:12" s="33" customFormat="1" ht="21">
      <c r="B7" s="3" t="s">
        <v>3</v>
      </c>
      <c r="C7" s="1025" t="s">
        <v>902</v>
      </c>
      <c r="D7" s="1254"/>
      <c r="E7" s="1633"/>
      <c r="G7" s="34"/>
      <c r="I7" s="292" t="s">
        <v>3</v>
      </c>
      <c r="J7" s="1666" t="s">
        <v>902</v>
      </c>
      <c r="K7" s="1667"/>
      <c r="L7" s="1587"/>
    </row>
    <row r="8" spans="2:12" s="33" customFormat="1" ht="21">
      <c r="B8" s="4" t="s">
        <v>47</v>
      </c>
      <c r="C8" s="989" t="s">
        <v>901</v>
      </c>
      <c r="D8" s="990"/>
      <c r="E8" s="991"/>
      <c r="G8" s="34"/>
      <c r="I8" s="293" t="s">
        <v>47</v>
      </c>
      <c r="J8" s="1668" t="s">
        <v>901</v>
      </c>
      <c r="K8" s="1589"/>
      <c r="L8" s="1590"/>
    </row>
    <row r="9" spans="2:12" s="33" customFormat="1" ht="21">
      <c r="B9" s="4" t="s">
        <v>5</v>
      </c>
      <c r="C9" s="1298" t="s">
        <v>255</v>
      </c>
      <c r="D9" s="1299"/>
      <c r="E9" s="1300"/>
      <c r="G9" s="34"/>
      <c r="I9" s="293" t="s">
        <v>5</v>
      </c>
      <c r="J9" s="1669" t="s">
        <v>255</v>
      </c>
      <c r="K9" s="1670"/>
      <c r="L9" s="1671"/>
    </row>
    <row r="10" spans="2:12" s="33" customFormat="1" ht="39.75" customHeight="1">
      <c r="B10" s="30" t="s">
        <v>8</v>
      </c>
      <c r="C10" s="1220" t="s">
        <v>903</v>
      </c>
      <c r="D10" s="1221"/>
      <c r="E10" s="1301"/>
      <c r="G10" s="34"/>
      <c r="I10" s="270" t="s">
        <v>8</v>
      </c>
      <c r="J10" s="1672" t="s">
        <v>913</v>
      </c>
      <c r="K10" s="1673"/>
      <c r="L10" s="925" t="s">
        <v>914</v>
      </c>
    </row>
    <row r="11" spans="2:12" s="33" customFormat="1" ht="42" customHeight="1">
      <c r="B11" s="367" t="s">
        <v>660</v>
      </c>
      <c r="C11" s="989" t="s">
        <v>144</v>
      </c>
      <c r="D11" s="990"/>
      <c r="E11" s="991"/>
      <c r="G11" s="34"/>
      <c r="I11" s="368" t="s">
        <v>660</v>
      </c>
      <c r="J11" s="1622" t="s">
        <v>880</v>
      </c>
      <c r="K11" s="1623"/>
      <c r="L11" s="821" t="s">
        <v>255</v>
      </c>
    </row>
    <row r="12" spans="2:12" s="33" customFormat="1" ht="24.75" customHeight="1">
      <c r="B12" s="35" t="s">
        <v>305</v>
      </c>
      <c r="C12" s="989" t="s">
        <v>52</v>
      </c>
      <c r="D12" s="990"/>
      <c r="E12" s="991"/>
      <c r="G12" s="34"/>
      <c r="I12" s="294" t="s">
        <v>305</v>
      </c>
      <c r="J12" s="1622" t="s">
        <v>52</v>
      </c>
      <c r="K12" s="1623"/>
      <c r="L12" s="821" t="s">
        <v>255</v>
      </c>
    </row>
    <row r="13" spans="2:12" s="33" customFormat="1" ht="45.75" customHeight="1">
      <c r="B13" s="7" t="s">
        <v>11</v>
      </c>
      <c r="C13" s="989" t="s">
        <v>918</v>
      </c>
      <c r="D13" s="990"/>
      <c r="E13" s="991"/>
      <c r="G13" s="34"/>
      <c r="I13" s="271" t="s">
        <v>11</v>
      </c>
      <c r="J13" s="1626" t="s">
        <v>918</v>
      </c>
      <c r="K13" s="1623"/>
      <c r="L13" s="824" t="s">
        <v>918</v>
      </c>
    </row>
    <row r="14" spans="2:12" s="33" customFormat="1" ht="21">
      <c r="B14" s="362" t="s">
        <v>661</v>
      </c>
      <c r="C14" s="1598">
        <v>0.19</v>
      </c>
      <c r="D14" s="1643"/>
      <c r="E14" s="1599"/>
      <c r="G14" s="34"/>
      <c r="I14" s="363" t="s">
        <v>661</v>
      </c>
      <c r="J14" s="1644" t="s">
        <v>255</v>
      </c>
      <c r="K14" s="1674"/>
      <c r="L14" s="908" t="s">
        <v>255</v>
      </c>
    </row>
    <row r="15" spans="2:12" s="33" customFormat="1" ht="18.5">
      <c r="B15" s="59" t="s">
        <v>391</v>
      </c>
      <c r="C15" s="1606">
        <v>1</v>
      </c>
      <c r="D15" s="1649"/>
      <c r="E15" s="1607"/>
      <c r="G15" s="34"/>
      <c r="I15" s="272" t="s">
        <v>391</v>
      </c>
      <c r="J15" s="1650">
        <v>1</v>
      </c>
      <c r="K15" s="1651"/>
      <c r="L15" s="909">
        <v>1</v>
      </c>
    </row>
    <row r="16" spans="2:12" s="33" customFormat="1" ht="21">
      <c r="B16" s="285" t="s">
        <v>662</v>
      </c>
      <c r="C16" s="1236">
        <f>C14*C15</f>
        <v>0.19</v>
      </c>
      <c r="D16" s="1199"/>
      <c r="E16" s="1243"/>
      <c r="G16" s="34"/>
      <c r="I16" s="284" t="s">
        <v>662</v>
      </c>
      <c r="J16" s="1647" t="s">
        <v>255</v>
      </c>
      <c r="K16" s="1648"/>
      <c r="L16" s="908" t="s">
        <v>255</v>
      </c>
    </row>
    <row r="17" spans="2:12" s="33" customFormat="1" ht="21">
      <c r="B17" s="124" t="s">
        <v>12</v>
      </c>
      <c r="C17" s="1659">
        <v>0.08</v>
      </c>
      <c r="D17" s="1660"/>
      <c r="E17" s="1661"/>
      <c r="G17" s="34"/>
      <c r="I17" s="295" t="s">
        <v>12</v>
      </c>
      <c r="J17" s="1662" t="s">
        <v>255</v>
      </c>
      <c r="K17" s="1663"/>
      <c r="L17" s="908" t="s">
        <v>255</v>
      </c>
    </row>
    <row r="18" spans="2:12" s="33" customFormat="1" ht="21">
      <c r="B18" s="62" t="s">
        <v>13</v>
      </c>
      <c r="C18" s="1654">
        <v>0.08</v>
      </c>
      <c r="D18" s="1655"/>
      <c r="E18" s="1656"/>
      <c r="G18" s="34"/>
      <c r="I18" s="274" t="s">
        <v>13</v>
      </c>
      <c r="J18" s="1657" t="s">
        <v>255</v>
      </c>
      <c r="K18" s="1658"/>
      <c r="L18" s="910" t="s">
        <v>255</v>
      </c>
    </row>
    <row r="19" spans="2:12" s="33" customFormat="1" ht="39.5">
      <c r="B19" s="266" t="s">
        <v>663</v>
      </c>
      <c r="C19" s="1236">
        <f>C16/(1-C18)</f>
        <v>0.20652173913043478</v>
      </c>
      <c r="D19" s="1199"/>
      <c r="E19" s="1243"/>
      <c r="G19" s="34"/>
      <c r="I19" s="273" t="s">
        <v>663</v>
      </c>
      <c r="J19" s="1647" t="s">
        <v>255</v>
      </c>
      <c r="K19" s="1648"/>
      <c r="L19" s="911" t="s">
        <v>255</v>
      </c>
    </row>
    <row r="20" spans="2:12" s="33" customFormat="1" ht="56.25" customHeight="1">
      <c r="B20" s="66" t="s">
        <v>14</v>
      </c>
      <c r="C20" s="863" t="s">
        <v>814</v>
      </c>
      <c r="D20" s="849" t="s">
        <v>482</v>
      </c>
      <c r="E20" s="899" t="s">
        <v>861</v>
      </c>
      <c r="G20" s="34"/>
      <c r="I20" s="275" t="s">
        <v>14</v>
      </c>
      <c r="J20" s="876" t="s">
        <v>814</v>
      </c>
      <c r="K20" s="912" t="s">
        <v>482</v>
      </c>
      <c r="L20" s="819" t="s">
        <v>814</v>
      </c>
    </row>
    <row r="21" spans="2:12" s="33" customFormat="1" ht="111" customHeight="1">
      <c r="B21" s="129" t="s">
        <v>17</v>
      </c>
      <c r="C21" s="864" t="s">
        <v>904</v>
      </c>
      <c r="D21" s="852" t="s">
        <v>905</v>
      </c>
      <c r="E21" s="900" t="s">
        <v>906</v>
      </c>
      <c r="G21" s="34"/>
      <c r="I21" s="296" t="s">
        <v>17</v>
      </c>
      <c r="J21" s="876" t="s">
        <v>904</v>
      </c>
      <c r="K21" s="913" t="s">
        <v>905</v>
      </c>
      <c r="L21" s="819" t="s">
        <v>904</v>
      </c>
    </row>
    <row r="22" spans="2:12" s="33" customFormat="1" ht="21">
      <c r="B22" s="4" t="s">
        <v>20</v>
      </c>
      <c r="C22" s="906" t="s">
        <v>21</v>
      </c>
      <c r="D22" s="907" t="s">
        <v>21</v>
      </c>
      <c r="E22" s="865" t="s">
        <v>131</v>
      </c>
      <c r="G22" s="34"/>
      <c r="I22" s="293" t="s">
        <v>20</v>
      </c>
      <c r="J22" s="880" t="s">
        <v>21</v>
      </c>
      <c r="K22" s="914" t="s">
        <v>21</v>
      </c>
      <c r="L22" s="824" t="s">
        <v>21</v>
      </c>
    </row>
    <row r="23" spans="2:12" s="33" customFormat="1" ht="21" customHeight="1">
      <c r="B23" s="6" t="s">
        <v>24</v>
      </c>
      <c r="C23" s="906" t="s">
        <v>25</v>
      </c>
      <c r="D23" s="907" t="s">
        <v>25</v>
      </c>
      <c r="E23" s="865" t="s">
        <v>132</v>
      </c>
      <c r="G23" s="34"/>
      <c r="I23" s="269" t="s">
        <v>24</v>
      </c>
      <c r="J23" s="880" t="s">
        <v>25</v>
      </c>
      <c r="K23" s="914" t="s">
        <v>25</v>
      </c>
      <c r="L23" s="824" t="s">
        <v>25</v>
      </c>
    </row>
    <row r="24" spans="2:12" s="33" customFormat="1" ht="21">
      <c r="B24" s="4" t="s">
        <v>27</v>
      </c>
      <c r="C24" s="461">
        <v>34793</v>
      </c>
      <c r="D24" s="462">
        <v>41851</v>
      </c>
      <c r="E24" s="866">
        <v>36987</v>
      </c>
      <c r="G24" s="34"/>
      <c r="I24" s="293" t="s">
        <v>27</v>
      </c>
      <c r="J24" s="923">
        <v>34793</v>
      </c>
      <c r="K24" s="924">
        <v>41851</v>
      </c>
      <c r="L24" s="922">
        <v>34793</v>
      </c>
    </row>
    <row r="25" spans="2:12" s="33" customFormat="1" ht="21">
      <c r="B25" s="4" t="s">
        <v>260</v>
      </c>
      <c r="C25" s="178" t="s">
        <v>63</v>
      </c>
      <c r="D25" s="254" t="s">
        <v>174</v>
      </c>
      <c r="E25" s="865" t="s">
        <v>174</v>
      </c>
      <c r="G25" s="34"/>
      <c r="I25" s="293" t="s">
        <v>260</v>
      </c>
      <c r="J25" s="880" t="s">
        <v>63</v>
      </c>
      <c r="K25" s="914" t="s">
        <v>63</v>
      </c>
      <c r="L25" s="824" t="s">
        <v>63</v>
      </c>
    </row>
    <row r="26" spans="2:12" s="33" customFormat="1" ht="261.75" customHeight="1">
      <c r="B26" s="4" t="s">
        <v>28</v>
      </c>
      <c r="C26" s="178" t="s">
        <v>816</v>
      </c>
      <c r="D26" s="257" t="s">
        <v>907</v>
      </c>
      <c r="E26" s="865" t="s">
        <v>870</v>
      </c>
      <c r="G26" s="34"/>
      <c r="I26" s="293" t="s">
        <v>28</v>
      </c>
      <c r="J26" s="880" t="s">
        <v>889</v>
      </c>
      <c r="K26" s="915" t="s">
        <v>890</v>
      </c>
      <c r="L26" s="824" t="s">
        <v>891</v>
      </c>
    </row>
    <row r="27" spans="2:12" s="33" customFormat="1" ht="21">
      <c r="B27" s="291" t="s">
        <v>264</v>
      </c>
      <c r="C27" s="178" t="s">
        <v>118</v>
      </c>
      <c r="D27" s="254" t="s">
        <v>118</v>
      </c>
      <c r="E27" s="865" t="s">
        <v>118</v>
      </c>
      <c r="G27" s="34"/>
      <c r="I27" s="297" t="s">
        <v>264</v>
      </c>
      <c r="J27" s="880" t="s">
        <v>919</v>
      </c>
      <c r="K27" s="914" t="s">
        <v>919</v>
      </c>
      <c r="L27" s="824" t="s">
        <v>919</v>
      </c>
    </row>
    <row r="28" spans="2:12" s="33" customFormat="1" ht="195" customHeight="1">
      <c r="B28" s="6" t="s">
        <v>37</v>
      </c>
      <c r="C28" s="178" t="s">
        <v>831</v>
      </c>
      <c r="D28" s="254" t="s">
        <v>908</v>
      </c>
      <c r="E28" s="865" t="s">
        <v>909</v>
      </c>
      <c r="G28" s="34"/>
      <c r="I28" s="269" t="s">
        <v>37</v>
      </c>
      <c r="J28" s="880" t="s">
        <v>894</v>
      </c>
      <c r="K28" s="914" t="s">
        <v>895</v>
      </c>
      <c r="L28" s="824" t="s">
        <v>896</v>
      </c>
    </row>
    <row r="29" spans="2:12" s="33" customFormat="1" ht="21">
      <c r="B29" s="4" t="s">
        <v>39</v>
      </c>
      <c r="C29" s="178" t="s">
        <v>40</v>
      </c>
      <c r="D29" s="254" t="s">
        <v>40</v>
      </c>
      <c r="E29" s="865" t="s">
        <v>40</v>
      </c>
      <c r="G29" s="34"/>
      <c r="I29" s="293" t="s">
        <v>39</v>
      </c>
      <c r="J29" s="880" t="s">
        <v>899</v>
      </c>
      <c r="K29" s="914" t="s">
        <v>40</v>
      </c>
      <c r="L29" s="824" t="s">
        <v>40</v>
      </c>
    </row>
    <row r="30" spans="2:12" s="33" customFormat="1" ht="222">
      <c r="B30" s="4" t="s">
        <v>43</v>
      </c>
      <c r="C30" s="178" t="s">
        <v>320</v>
      </c>
      <c r="D30" s="173" t="s">
        <v>320</v>
      </c>
      <c r="E30" s="865" t="s">
        <v>320</v>
      </c>
      <c r="G30" s="34"/>
      <c r="I30" s="298" t="s">
        <v>43</v>
      </c>
      <c r="J30" s="880" t="s">
        <v>255</v>
      </c>
      <c r="K30" s="915" t="s">
        <v>255</v>
      </c>
      <c r="L30" s="824" t="s">
        <v>320</v>
      </c>
    </row>
    <row r="31" spans="2:12" s="33" customFormat="1" ht="18.5">
      <c r="B31" s="4" t="s">
        <v>415</v>
      </c>
      <c r="C31" s="178" t="s">
        <v>255</v>
      </c>
      <c r="D31" s="350" t="s">
        <v>255</v>
      </c>
      <c r="E31" s="865" t="s">
        <v>255</v>
      </c>
      <c r="G31" s="34"/>
      <c r="I31" s="298" t="s">
        <v>415</v>
      </c>
      <c r="J31" s="880" t="s">
        <v>255</v>
      </c>
      <c r="K31" s="914" t="s">
        <v>255</v>
      </c>
      <c r="L31" s="824" t="s">
        <v>255</v>
      </c>
    </row>
    <row r="32" spans="2:12" s="33" customFormat="1" ht="58">
      <c r="B32" s="557" t="s">
        <v>44</v>
      </c>
      <c r="C32" s="904" t="s">
        <v>910</v>
      </c>
      <c r="D32" s="855" t="s">
        <v>911</v>
      </c>
      <c r="E32" s="901" t="s">
        <v>912</v>
      </c>
      <c r="F32" s="161"/>
      <c r="G32" s="34"/>
      <c r="I32" s="299" t="s">
        <v>44</v>
      </c>
      <c r="J32" s="885" t="s">
        <v>915</v>
      </c>
      <c r="K32" s="916" t="s">
        <v>916</v>
      </c>
      <c r="L32" s="917" t="s">
        <v>917</v>
      </c>
    </row>
    <row r="33" spans="2:12" s="33" customFormat="1" ht="21">
      <c r="B33" s="35" t="s">
        <v>45</v>
      </c>
      <c r="C33" s="211" t="s">
        <v>255</v>
      </c>
      <c r="D33" s="212" t="s">
        <v>255</v>
      </c>
      <c r="E33" s="812" t="s">
        <v>255</v>
      </c>
      <c r="G33" s="34"/>
      <c r="I33" s="294" t="s">
        <v>45</v>
      </c>
      <c r="J33" s="887" t="s">
        <v>255</v>
      </c>
      <c r="K33" s="918" t="s">
        <v>255</v>
      </c>
      <c r="L33" s="919" t="s">
        <v>255</v>
      </c>
    </row>
    <row r="34" spans="2:12" s="33" customFormat="1" ht="18.5">
      <c r="B34" s="35" t="s">
        <v>293</v>
      </c>
      <c r="C34" s="211" t="s">
        <v>255</v>
      </c>
      <c r="D34" s="212" t="s">
        <v>255</v>
      </c>
      <c r="E34" s="812" t="s">
        <v>255</v>
      </c>
      <c r="G34" s="34"/>
      <c r="I34" s="294" t="s">
        <v>293</v>
      </c>
      <c r="J34" s="887" t="s">
        <v>255</v>
      </c>
      <c r="K34" s="918" t="s">
        <v>255</v>
      </c>
      <c r="L34" s="919" t="s">
        <v>255</v>
      </c>
    </row>
    <row r="35" spans="2:12" s="33" customFormat="1" ht="19" thickBot="1">
      <c r="B35" s="138" t="s">
        <v>540</v>
      </c>
      <c r="C35" s="902" t="s">
        <v>255</v>
      </c>
      <c r="D35" s="903" t="s">
        <v>255</v>
      </c>
      <c r="E35" s="905" t="s">
        <v>255</v>
      </c>
      <c r="G35" s="34"/>
      <c r="I35" s="300" t="s">
        <v>540</v>
      </c>
      <c r="J35" s="891" t="s">
        <v>255</v>
      </c>
      <c r="K35" s="920" t="s">
        <v>255</v>
      </c>
      <c r="L35" s="921" t="s">
        <v>255</v>
      </c>
    </row>
    <row r="36" spans="2:12" s="33" customFormat="1" ht="18.5">
      <c r="B36" s="33"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G36" s="34"/>
      <c r="I36" s="33"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row>
    <row r="37" spans="2:12" s="33" customFormat="1" ht="18.5">
      <c r="B37" s="33" t="str">
        <f>Choléra!B37</f>
        <v>2 Source : MENU DE PRODUITS UNICEF POUR LES VACCINS FOURNIS PAR L’UNICEF À GAVI, L’ALLIANCE DU VACCIN (https://www.unicef.org/supply/media/17191/file/Gavi-Product-Menu-May-2023.pdf)</v>
      </c>
      <c r="G37" s="34"/>
      <c r="I37" s="33" t="str">
        <f>B37</f>
        <v>2 Source : MENU DE PRODUITS UNICEF POUR LES VACCINS FOURNIS PAR L’UNICEF À GAVI, L’ALLIANCE DU VACCIN (https://www.unicef.org/supply/media/17191/file/Gavi-Product-Menu-May-2023.pdf)</v>
      </c>
    </row>
    <row r="38" spans="2:12" s="33" customFormat="1" ht="18.5">
      <c r="B38" s="33" t="str">
        <f>Choléra!B38</f>
        <v>3 Source : Note de synthèse de l'OMS: http://www.who.int/immunization/documents/positionpapers/en/</v>
      </c>
      <c r="G38" s="34"/>
      <c r="I38" s="33" t="str">
        <f>B38</f>
        <v>3 Source : Note de synthèse de l'OMS: http://www.who.int/immunization/documents/positionpapers/en/</v>
      </c>
    </row>
    <row r="39" spans="2:12" s="33" customFormat="1" ht="18.5">
      <c r="B39" s="33" t="str">
        <f>Choléra!B39</f>
        <v xml:space="preserve">4 Source : Secrétariat de Gavi, voir l'onglet définitions pour les détails </v>
      </c>
      <c r="G39" s="34"/>
      <c r="I39" s="33" t="str">
        <f>B39</f>
        <v xml:space="preserve">4 Source : Secrétariat de Gavi, voir l'onglet définitions pour les détails </v>
      </c>
    </row>
    <row r="40" spans="2:12" s="33" customFormat="1" ht="18.5">
      <c r="B40" s="33" t="str">
        <f>Choléra!B40</f>
        <v>5 Source : Étude des estimations OMS des taux indicatifs de perte en vaccins, 2021</v>
      </c>
      <c r="G40" s="34"/>
      <c r="I40" s="33" t="str">
        <f>B40</f>
        <v>5 Source : Étude des estimations OMS des taux indicatifs de perte en vaccins, 2021</v>
      </c>
    </row>
    <row r="41" spans="2:12" s="33" customFormat="1" ht="18.5">
      <c r="G41" s="536"/>
    </row>
    <row r="42" spans="2:12" s="33" customFormat="1" ht="18.5">
      <c r="G42" s="34"/>
    </row>
    <row r="43" spans="2:12" s="33" customFormat="1" ht="18.5">
      <c r="G43" s="34"/>
    </row>
    <row r="44" spans="2:12" s="33" customFormat="1" ht="18.5">
      <c r="G44" s="34"/>
    </row>
    <row r="45" spans="2:12" s="33" customFormat="1" ht="18.5">
      <c r="G45" s="34"/>
    </row>
    <row r="46" spans="2:12" s="33" customFormat="1" ht="18.5">
      <c r="G46" s="34"/>
    </row>
    <row r="47" spans="2:12" s="33" customFormat="1" ht="18.5">
      <c r="G47" s="34"/>
    </row>
    <row r="48" spans="2:12" s="33" customFormat="1" ht="18.5">
      <c r="G48" s="34"/>
    </row>
    <row r="49" spans="7:7" s="33" customFormat="1" ht="18.5">
      <c r="G49" s="34"/>
    </row>
    <row r="50" spans="7:7" s="33" customFormat="1" ht="18.5">
      <c r="G50" s="34"/>
    </row>
    <row r="51" spans="7:7" s="33" customFormat="1" ht="18.5">
      <c r="G51" s="34"/>
    </row>
    <row r="52" spans="7:7" s="33" customFormat="1" ht="18.5">
      <c r="G52" s="34"/>
    </row>
    <row r="53" spans="7:7" s="33" customFormat="1" ht="18.5">
      <c r="G53" s="34"/>
    </row>
    <row r="54" spans="7:7" s="33" customFormat="1" ht="18.5">
      <c r="G54" s="34"/>
    </row>
    <row r="55" spans="7:7" s="33" customFormat="1" ht="18.5">
      <c r="G55" s="34"/>
    </row>
    <row r="56" spans="7:7" s="33" customFormat="1" ht="18.5">
      <c r="G56" s="34"/>
    </row>
    <row r="57" spans="7:7" s="33" customFormat="1" ht="18.5">
      <c r="G57" s="34"/>
    </row>
    <row r="58" spans="7:7" s="33" customFormat="1" ht="18.5">
      <c r="G58" s="34"/>
    </row>
    <row r="59" spans="7:7" s="33" customFormat="1" ht="18.5">
      <c r="G59" s="34"/>
    </row>
  </sheetData>
  <sheetProtection selectLockedCells="1"/>
  <mergeCells count="28">
    <mergeCell ref="J16:K16"/>
    <mergeCell ref="J15:K15"/>
    <mergeCell ref="J18:K18"/>
    <mergeCell ref="J17:K17"/>
    <mergeCell ref="J19:K19"/>
    <mergeCell ref="J10:K10"/>
    <mergeCell ref="J12:K12"/>
    <mergeCell ref="J11:K11"/>
    <mergeCell ref="J14:K14"/>
    <mergeCell ref="J13:K13"/>
    <mergeCell ref="I2:J2"/>
    <mergeCell ref="I3:J5"/>
    <mergeCell ref="J7:L7"/>
    <mergeCell ref="J8:L8"/>
    <mergeCell ref="J9:L9"/>
    <mergeCell ref="C16:E16"/>
    <mergeCell ref="C17:E17"/>
    <mergeCell ref="C18:E18"/>
    <mergeCell ref="C19:E19"/>
    <mergeCell ref="C7:E7"/>
    <mergeCell ref="C8:E8"/>
    <mergeCell ref="C9:E9"/>
    <mergeCell ref="C10:E10"/>
    <mergeCell ref="C11:E11"/>
    <mergeCell ref="C12:E12"/>
    <mergeCell ref="C13:E13"/>
    <mergeCell ref="C14:E14"/>
    <mergeCell ref="C15:E15"/>
  </mergeCells>
  <hyperlinks>
    <hyperlink ref="C32" r:id="rId1" xr:uid="{08B74AFB-7FB3-4FE2-A496-2BB31750F02B}"/>
    <hyperlink ref="D32" r:id="rId2" xr:uid="{D083789D-9AA2-4231-90BC-0D4D9679605E}"/>
    <hyperlink ref="E32" r:id="rId3" xr:uid="{D25ED5C1-54D2-4ACC-9FC4-9D1179FEB02B}"/>
    <hyperlink ref="L32" r:id="rId4" xr:uid="{74BD4D73-3350-4FCB-9114-0BCB99761AAE}"/>
    <hyperlink ref="J32" r:id="rId5" xr:uid="{DADD199F-F5A4-489D-947C-0234DA385F53}"/>
    <hyperlink ref="K32" r:id="rId6" xr:uid="{C0792B0B-3E42-40D3-BF39-D1965FA367AB}"/>
  </hyperlinks>
  <pageMargins left="0.25" right="0.25" top="0.75" bottom="0.75" header="0.3" footer="0.3"/>
  <pageSetup paperSize="8" scale="16" orientation="landscape" r:id="rId7"/>
  <drawing r:id="rId8"/>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B2:Z59"/>
  <sheetViews>
    <sheetView showGridLines="0" topLeftCell="A29" zoomScale="50" zoomScaleNormal="50" workbookViewId="0">
      <pane xSplit="2" topLeftCell="H1" activePane="topRight" state="frozenSplit"/>
      <selection pane="topRight" activeCell="J30" sqref="J30"/>
    </sheetView>
  </sheetViews>
  <sheetFormatPr defaultColWidth="11.453125" defaultRowHeight="14.5"/>
  <cols>
    <col min="1" max="1" width="11.453125" customWidth="1"/>
    <col min="2" max="2" width="91.54296875" customWidth="1"/>
    <col min="3" max="3" width="40.54296875" customWidth="1"/>
    <col min="4" max="5" width="46.54296875" customWidth="1"/>
    <col min="6" max="6" width="25.7265625" customWidth="1"/>
    <col min="7" max="7" width="21.54296875" customWidth="1"/>
    <col min="8" max="9" width="25.54296875" customWidth="1"/>
    <col min="10" max="12" width="39.26953125" customWidth="1"/>
    <col min="13" max="13" width="11.453125" customWidth="1"/>
    <col min="14" max="14" width="9.1796875" style="12" customWidth="1"/>
    <col min="15" max="15" width="11.453125" customWidth="1"/>
    <col min="16" max="16" width="91.54296875" customWidth="1"/>
    <col min="17" max="17" width="47.54296875" customWidth="1"/>
    <col min="18" max="18" width="40.36328125" customWidth="1"/>
    <col min="19" max="19" width="79.6328125" customWidth="1"/>
    <col min="20" max="20" width="45.90625" customWidth="1"/>
    <col min="21" max="21" width="40.26953125" customWidth="1"/>
    <col min="22" max="22" width="36.453125" customWidth="1"/>
    <col min="23" max="26" width="32.08984375" customWidth="1"/>
  </cols>
  <sheetData>
    <row r="2" spans="2:26" ht="47.25" customHeight="1">
      <c r="B2" s="15" t="str">
        <f>Choléra!B2</f>
        <v>DANS LE MENU</v>
      </c>
      <c r="C2" s="15"/>
      <c r="D2" s="246"/>
      <c r="E2" s="246"/>
      <c r="F2" s="246"/>
      <c r="G2" s="15"/>
      <c r="H2" s="15"/>
      <c r="I2" s="15"/>
      <c r="J2" s="15"/>
      <c r="K2" s="15"/>
      <c r="L2" s="15"/>
      <c r="P2" s="1029" t="str">
        <f>Choléra!P2</f>
        <v>AUTRES VACCINS PRÉ-QUALIFIÉS NON PRÉSENTÉS DANS LE MENU DE GAVI</v>
      </c>
      <c r="Q2" s="1029"/>
      <c r="R2" s="18"/>
    </row>
    <row r="3" spans="2:26" s="33" customFormat="1" ht="15" customHeight="1">
      <c r="N3" s="34"/>
      <c r="P3" s="1023" t="str">
        <f>Choléra!P3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Q3" s="1023"/>
      <c r="R3" s="89"/>
    </row>
    <row r="4" spans="2:26" s="33" customFormat="1" ht="15" customHeight="1">
      <c r="B4" s="1023" t="str">
        <f>Choléra!B4</f>
        <v xml:space="preserve">Les vaccins indiqués ci-dessous sont actuellement proposés par Gavi et figurent dans le portail de soutien du pays.   
</v>
      </c>
      <c r="C4" s="1023"/>
      <c r="D4" s="242"/>
      <c r="E4" s="242"/>
      <c r="F4" s="242"/>
      <c r="G4" s="153"/>
      <c r="N4" s="34"/>
      <c r="P4" s="1023"/>
      <c r="Q4" s="1023"/>
      <c r="R4" s="89"/>
    </row>
    <row r="5" spans="2:26" s="33" customFormat="1" ht="15" customHeight="1">
      <c r="B5" s="1023"/>
      <c r="C5" s="1023"/>
      <c r="D5" s="242"/>
      <c r="E5" s="242"/>
      <c r="F5" s="242"/>
      <c r="G5" s="153"/>
      <c r="H5" s="76"/>
      <c r="I5" s="76"/>
      <c r="J5" s="76"/>
      <c r="K5" s="76"/>
      <c r="L5" s="76"/>
      <c r="N5" s="34"/>
      <c r="P5" s="1023"/>
      <c r="Q5" s="1023"/>
      <c r="R5" s="89"/>
    </row>
    <row r="6" spans="2:26" s="33" customFormat="1" ht="19" thickBot="1">
      <c r="C6" s="91"/>
      <c r="D6" s="91"/>
      <c r="E6" s="91"/>
      <c r="F6" s="91"/>
      <c r="G6" s="91"/>
      <c r="H6" s="91"/>
      <c r="I6" s="91"/>
      <c r="J6" s="91"/>
      <c r="K6" s="91"/>
      <c r="L6" s="91"/>
      <c r="N6" s="34"/>
    </row>
    <row r="7" spans="2:26" s="33" customFormat="1" ht="21">
      <c r="B7" s="3" t="s">
        <v>3</v>
      </c>
      <c r="C7" s="1254" t="s">
        <v>164</v>
      </c>
      <c r="D7" s="1254"/>
      <c r="E7" s="1254"/>
      <c r="F7" s="1254"/>
      <c r="G7" s="1254"/>
      <c r="H7" s="1254"/>
      <c r="I7" s="1254"/>
      <c r="J7" s="1254"/>
      <c r="K7" s="1254"/>
      <c r="L7" s="1633"/>
      <c r="N7" s="34"/>
      <c r="P7" s="292" t="s">
        <v>3</v>
      </c>
      <c r="Q7" s="1723" t="s">
        <v>164</v>
      </c>
      <c r="R7" s="1667"/>
      <c r="S7" s="1667"/>
      <c r="T7" s="1667"/>
      <c r="U7" s="1667"/>
      <c r="V7" s="1667"/>
      <c r="W7" s="1667"/>
      <c r="X7" s="1667"/>
      <c r="Y7" s="1667"/>
      <c r="Z7" s="1724"/>
    </row>
    <row r="8" spans="2:26" s="33" customFormat="1" ht="21">
      <c r="B8" s="4" t="s">
        <v>47</v>
      </c>
      <c r="C8" s="990" t="s">
        <v>318</v>
      </c>
      <c r="D8" s="990"/>
      <c r="E8" s="990"/>
      <c r="F8" s="990"/>
      <c r="G8" s="990"/>
      <c r="H8" s="990"/>
      <c r="I8" s="990"/>
      <c r="J8" s="990"/>
      <c r="K8" s="990"/>
      <c r="L8" s="991"/>
      <c r="N8" s="34"/>
      <c r="P8" s="293" t="s">
        <v>47</v>
      </c>
      <c r="Q8" s="1588" t="s">
        <v>318</v>
      </c>
      <c r="R8" s="1589"/>
      <c r="S8" s="1589"/>
      <c r="T8" s="1589"/>
      <c r="U8" s="1589"/>
      <c r="V8" s="1589"/>
      <c r="W8" s="1589"/>
      <c r="X8" s="1589"/>
      <c r="Y8" s="1589"/>
      <c r="Z8" s="1590"/>
    </row>
    <row r="9" spans="2:26" s="33" customFormat="1" ht="21.5" thickBot="1">
      <c r="B9" s="4" t="s">
        <v>5</v>
      </c>
      <c r="C9" s="1299" t="s">
        <v>255</v>
      </c>
      <c r="D9" s="1299"/>
      <c r="E9" s="1299"/>
      <c r="F9" s="1299"/>
      <c r="G9" s="1299"/>
      <c r="H9" s="1299"/>
      <c r="I9" s="1299"/>
      <c r="J9" s="1299"/>
      <c r="K9" s="1299"/>
      <c r="L9" s="1300"/>
      <c r="N9" s="34"/>
      <c r="P9" s="293" t="s">
        <v>5</v>
      </c>
      <c r="Q9" s="1591" t="s">
        <v>255</v>
      </c>
      <c r="R9" s="1592"/>
      <c r="S9" s="1592"/>
      <c r="T9" s="1592"/>
      <c r="U9" s="1592"/>
      <c r="V9" s="1592"/>
      <c r="W9" s="1592"/>
      <c r="X9" s="1592"/>
      <c r="Y9" s="1592"/>
      <c r="Z9" s="1593"/>
    </row>
    <row r="10" spans="2:26" s="33" customFormat="1" ht="39.75" customHeight="1">
      <c r="B10" s="30" t="s">
        <v>8</v>
      </c>
      <c r="C10" s="1220" t="s">
        <v>365</v>
      </c>
      <c r="D10" s="1221"/>
      <c r="E10" s="1221"/>
      <c r="F10" s="1221"/>
      <c r="G10" s="1221"/>
      <c r="H10" s="1255" t="s">
        <v>366</v>
      </c>
      <c r="I10" s="1221"/>
      <c r="J10" s="1221"/>
      <c r="K10" s="1221"/>
      <c r="L10" s="1301"/>
      <c r="N10" s="34"/>
      <c r="P10" s="270" t="s">
        <v>8</v>
      </c>
      <c r="Q10" s="1714" t="s">
        <v>356</v>
      </c>
      <c r="R10" s="1596"/>
      <c r="S10" s="440" t="s">
        <v>367</v>
      </c>
      <c r="T10" s="724" t="s">
        <v>368</v>
      </c>
      <c r="U10" s="1595" t="s">
        <v>369</v>
      </c>
      <c r="V10" s="1595"/>
      <c r="W10" s="1718" t="s">
        <v>585</v>
      </c>
      <c r="X10" s="1725"/>
      <c r="Y10" s="1718" t="s">
        <v>586</v>
      </c>
      <c r="Z10" s="1719"/>
    </row>
    <row r="11" spans="2:26" s="33" customFormat="1" ht="42" customHeight="1">
      <c r="B11" s="367" t="s">
        <v>660</v>
      </c>
      <c r="C11" s="989" t="s">
        <v>144</v>
      </c>
      <c r="D11" s="990"/>
      <c r="E11" s="990"/>
      <c r="F11" s="990"/>
      <c r="G11" s="990"/>
      <c r="H11" s="1118" t="s">
        <v>144</v>
      </c>
      <c r="I11" s="990"/>
      <c r="J11" s="990"/>
      <c r="K11" s="990"/>
      <c r="L11" s="991"/>
      <c r="N11" s="34"/>
      <c r="P11" s="368" t="s">
        <v>660</v>
      </c>
      <c r="Q11" s="1717" t="s">
        <v>255</v>
      </c>
      <c r="R11" s="1379"/>
      <c r="S11" s="439" t="s">
        <v>255</v>
      </c>
      <c r="T11" s="45" t="s">
        <v>255</v>
      </c>
      <c r="U11" s="1597" t="s">
        <v>255</v>
      </c>
      <c r="V11" s="1597"/>
      <c r="W11" s="1720" t="s">
        <v>443</v>
      </c>
      <c r="X11" s="1722"/>
      <c r="Y11" s="1720" t="s">
        <v>443</v>
      </c>
      <c r="Z11" s="1716"/>
    </row>
    <row r="12" spans="2:26" s="33" customFormat="1" ht="24.75" customHeight="1">
      <c r="B12" s="35" t="s">
        <v>305</v>
      </c>
      <c r="C12" s="989" t="s">
        <v>52</v>
      </c>
      <c r="D12" s="990"/>
      <c r="E12" s="990"/>
      <c r="F12" s="990"/>
      <c r="G12" s="990"/>
      <c r="H12" s="1118" t="s">
        <v>52</v>
      </c>
      <c r="I12" s="990"/>
      <c r="J12" s="990"/>
      <c r="K12" s="990"/>
      <c r="L12" s="991"/>
      <c r="N12" s="34"/>
      <c r="P12" s="294" t="s">
        <v>305</v>
      </c>
      <c r="Q12" s="1717" t="s">
        <v>255</v>
      </c>
      <c r="R12" s="1379"/>
      <c r="S12" s="439" t="s">
        <v>255</v>
      </c>
      <c r="T12" s="45" t="s">
        <v>52</v>
      </c>
      <c r="U12" s="1597" t="s">
        <v>255</v>
      </c>
      <c r="V12" s="1597"/>
      <c r="W12" s="1715" t="s">
        <v>52</v>
      </c>
      <c r="X12" s="1722"/>
      <c r="Y12" s="1715" t="s">
        <v>52</v>
      </c>
      <c r="Z12" s="1716"/>
    </row>
    <row r="13" spans="2:26" s="33" customFormat="1" ht="67.5" customHeight="1">
      <c r="B13" s="7" t="s">
        <v>11</v>
      </c>
      <c r="C13" s="992" t="s">
        <v>809</v>
      </c>
      <c r="D13" s="990"/>
      <c r="E13" s="990"/>
      <c r="F13" s="990"/>
      <c r="G13" s="990"/>
      <c r="H13" s="1086" t="s">
        <v>809</v>
      </c>
      <c r="I13" s="990"/>
      <c r="J13" s="990"/>
      <c r="K13" s="990"/>
      <c r="L13" s="991"/>
      <c r="N13" s="34"/>
      <c r="P13" s="271" t="s">
        <v>11</v>
      </c>
      <c r="Q13" s="1721" t="s">
        <v>809</v>
      </c>
      <c r="R13" s="1379"/>
      <c r="S13" s="693" t="s">
        <v>809</v>
      </c>
      <c r="T13" s="56" t="s">
        <v>809</v>
      </c>
      <c r="U13" s="1360" t="s">
        <v>809</v>
      </c>
      <c r="V13" s="1597"/>
      <c r="W13" s="1720" t="s">
        <v>809</v>
      </c>
      <c r="X13" s="1727"/>
      <c r="Y13" s="1720" t="s">
        <v>809</v>
      </c>
      <c r="Z13" s="1726"/>
    </row>
    <row r="14" spans="2:26" s="33" customFormat="1" ht="21">
      <c r="B14" s="362" t="s">
        <v>661</v>
      </c>
      <c r="C14" s="1598">
        <v>1.236</v>
      </c>
      <c r="D14" s="1643"/>
      <c r="E14" s="1643"/>
      <c r="F14" s="1643"/>
      <c r="G14" s="1643"/>
      <c r="H14" s="1198">
        <v>0.83</v>
      </c>
      <c r="I14" s="1199"/>
      <c r="J14" s="1199"/>
      <c r="K14" s="1199"/>
      <c r="L14" s="1243"/>
      <c r="N14" s="34"/>
      <c r="P14" s="363" t="s">
        <v>661</v>
      </c>
      <c r="Q14" s="1708" t="s">
        <v>255</v>
      </c>
      <c r="R14" s="1382"/>
      <c r="S14" s="442" t="s">
        <v>255</v>
      </c>
      <c r="T14" s="108" t="s">
        <v>255</v>
      </c>
      <c r="U14" s="1600" t="s">
        <v>255</v>
      </c>
      <c r="V14" s="1600"/>
      <c r="W14" s="1682" t="s">
        <v>255</v>
      </c>
      <c r="X14" s="1683"/>
      <c r="Y14" s="1682" t="s">
        <v>255</v>
      </c>
      <c r="Z14" s="1712"/>
    </row>
    <row r="15" spans="2:26" s="33" customFormat="1" ht="37">
      <c r="B15" s="59" t="s">
        <v>810</v>
      </c>
      <c r="C15" s="1606">
        <v>4</v>
      </c>
      <c r="D15" s="1649"/>
      <c r="E15" s="1649"/>
      <c r="F15" s="1649"/>
      <c r="G15" s="1649"/>
      <c r="H15" s="1366">
        <v>4</v>
      </c>
      <c r="I15" s="1270"/>
      <c r="J15" s="1270"/>
      <c r="K15" s="1270"/>
      <c r="L15" s="1271"/>
      <c r="N15" s="34"/>
      <c r="P15" s="272" t="s">
        <v>810</v>
      </c>
      <c r="Q15" s="1713">
        <v>4</v>
      </c>
      <c r="R15" s="1388"/>
      <c r="S15" s="441">
        <v>4</v>
      </c>
      <c r="T15" s="158">
        <v>4</v>
      </c>
      <c r="U15" s="1608">
        <v>4</v>
      </c>
      <c r="V15" s="1608"/>
      <c r="W15" s="1700">
        <v>4</v>
      </c>
      <c r="X15" s="1701"/>
      <c r="Y15" s="1700">
        <v>4</v>
      </c>
      <c r="Z15" s="1707"/>
    </row>
    <row r="16" spans="2:26" s="33" customFormat="1" ht="21">
      <c r="B16" s="285" t="s">
        <v>662</v>
      </c>
      <c r="C16" s="1236">
        <f>C14*C15</f>
        <v>4.944</v>
      </c>
      <c r="D16" s="1199"/>
      <c r="E16" s="1199"/>
      <c r="F16" s="1199"/>
      <c r="G16" s="1199"/>
      <c r="H16" s="1709">
        <f>H14*H15</f>
        <v>3.32</v>
      </c>
      <c r="I16" s="1710"/>
      <c r="J16" s="1710"/>
      <c r="K16" s="1710"/>
      <c r="L16" s="1711"/>
      <c r="N16" s="34"/>
      <c r="P16" s="284" t="s">
        <v>662</v>
      </c>
      <c r="Q16" s="1708" t="s">
        <v>255</v>
      </c>
      <c r="R16" s="1382"/>
      <c r="S16" s="442" t="s">
        <v>255</v>
      </c>
      <c r="T16" s="108" t="s">
        <v>255</v>
      </c>
      <c r="U16" s="1600" t="s">
        <v>255</v>
      </c>
      <c r="V16" s="1600"/>
      <c r="W16" s="1682" t="s">
        <v>255</v>
      </c>
      <c r="X16" s="1683"/>
      <c r="Y16" s="1682" t="s">
        <v>255</v>
      </c>
      <c r="Z16" s="1712"/>
    </row>
    <row r="17" spans="2:26" s="33" customFormat="1" ht="21">
      <c r="B17" s="124" t="s">
        <v>12</v>
      </c>
      <c r="C17" s="1659">
        <v>0.04</v>
      </c>
      <c r="D17" s="1660"/>
      <c r="E17" s="1660"/>
      <c r="F17" s="1660"/>
      <c r="G17" s="1660"/>
      <c r="H17" s="1693">
        <v>0.06</v>
      </c>
      <c r="I17" s="1694"/>
      <c r="J17" s="1694"/>
      <c r="K17" s="1694"/>
      <c r="L17" s="1695"/>
      <c r="N17" s="34"/>
      <c r="P17" s="295" t="s">
        <v>12</v>
      </c>
      <c r="Q17" s="1728" t="s">
        <v>255</v>
      </c>
      <c r="R17" s="1616"/>
      <c r="S17" s="445" t="s">
        <v>255</v>
      </c>
      <c r="T17" s="108" t="s">
        <v>255</v>
      </c>
      <c r="U17" s="1615" t="s">
        <v>255</v>
      </c>
      <c r="V17" s="1615"/>
      <c r="W17" s="1682" t="s">
        <v>255</v>
      </c>
      <c r="X17" s="1683"/>
      <c r="Y17" s="1682" t="s">
        <v>255</v>
      </c>
      <c r="Z17" s="1712"/>
    </row>
    <row r="18" spans="2:26" s="33" customFormat="1" ht="21">
      <c r="B18" s="62" t="s">
        <v>13</v>
      </c>
      <c r="C18" s="1654">
        <v>0.04</v>
      </c>
      <c r="D18" s="1655"/>
      <c r="E18" s="1655"/>
      <c r="F18" s="1655"/>
      <c r="G18" s="1655"/>
      <c r="H18" s="1702">
        <v>0.06</v>
      </c>
      <c r="I18" s="1703"/>
      <c r="J18" s="1703"/>
      <c r="K18" s="1703"/>
      <c r="L18" s="1704"/>
      <c r="N18" s="34"/>
      <c r="P18" s="274" t="s">
        <v>13</v>
      </c>
      <c r="Q18" s="1705" t="s">
        <v>255</v>
      </c>
      <c r="R18" s="1384"/>
      <c r="S18" s="443" t="s">
        <v>255</v>
      </c>
      <c r="T18" s="108" t="s">
        <v>255</v>
      </c>
      <c r="U18" s="1611" t="s">
        <v>255</v>
      </c>
      <c r="V18" s="1611"/>
      <c r="W18" s="1682" t="s">
        <v>255</v>
      </c>
      <c r="X18" s="1683"/>
      <c r="Y18" s="1682" t="s">
        <v>255</v>
      </c>
      <c r="Z18" s="1712"/>
    </row>
    <row r="19" spans="2:26" s="33" customFormat="1" ht="39.5">
      <c r="B19" s="266" t="s">
        <v>663</v>
      </c>
      <c r="C19" s="1236">
        <f>C16/(1-C18)</f>
        <v>5.15</v>
      </c>
      <c r="D19" s="1199"/>
      <c r="E19" s="1199"/>
      <c r="F19" s="1199">
        <f>F16/(1-F18)</f>
        <v>0</v>
      </c>
      <c r="G19" s="1199"/>
      <c r="H19" s="1690">
        <f>H16/(1-H18)</f>
        <v>3.5319148936170213</v>
      </c>
      <c r="I19" s="1691"/>
      <c r="J19" s="1691"/>
      <c r="K19" s="1691"/>
      <c r="L19" s="1692"/>
      <c r="N19" s="34"/>
      <c r="P19" s="273" t="s">
        <v>663</v>
      </c>
      <c r="Q19" s="1706" t="s">
        <v>255</v>
      </c>
      <c r="R19" s="1605"/>
      <c r="S19" s="444" t="s">
        <v>255</v>
      </c>
      <c r="T19" s="108" t="s">
        <v>255</v>
      </c>
      <c r="U19" s="1604" t="s">
        <v>255</v>
      </c>
      <c r="V19" s="1604"/>
      <c r="W19" s="1682" t="s">
        <v>255</v>
      </c>
      <c r="X19" s="1683"/>
      <c r="Y19" s="1682" t="s">
        <v>255</v>
      </c>
      <c r="Z19" s="1712"/>
    </row>
    <row r="20" spans="2:26" s="33" customFormat="1" ht="56.25" customHeight="1">
      <c r="B20" s="66" t="s">
        <v>14</v>
      </c>
      <c r="C20" s="177" t="s">
        <v>105</v>
      </c>
      <c r="D20" s="261" t="s">
        <v>520</v>
      </c>
      <c r="E20" s="261" t="s">
        <v>166</v>
      </c>
      <c r="F20" s="1698" t="s">
        <v>165</v>
      </c>
      <c r="G20" s="1699"/>
      <c r="H20" s="1688" t="s">
        <v>105</v>
      </c>
      <c r="I20" s="1689"/>
      <c r="J20" s="172" t="str">
        <f>D20</f>
        <v>LG Chem Ltd.</v>
      </c>
      <c r="K20" s="125" t="s">
        <v>165</v>
      </c>
      <c r="L20" s="670" t="s">
        <v>166</v>
      </c>
      <c r="N20" s="34"/>
      <c r="P20" s="275" t="s">
        <v>14</v>
      </c>
      <c r="Q20" s="126" t="s">
        <v>105</v>
      </c>
      <c r="R20" s="127" t="s">
        <v>165</v>
      </c>
      <c r="S20" s="725" t="s">
        <v>165</v>
      </c>
      <c r="T20" s="731" t="s">
        <v>325</v>
      </c>
      <c r="U20" s="128" t="s">
        <v>105</v>
      </c>
      <c r="V20" s="102" t="s">
        <v>165</v>
      </c>
      <c r="W20" s="626" t="s">
        <v>105</v>
      </c>
      <c r="X20" s="627" t="s">
        <v>165</v>
      </c>
      <c r="Y20" s="628" t="s">
        <v>105</v>
      </c>
      <c r="Z20" s="653" t="s">
        <v>491</v>
      </c>
    </row>
    <row r="21" spans="2:26" s="33" customFormat="1" ht="111">
      <c r="B21" s="129" t="s">
        <v>17</v>
      </c>
      <c r="C21" s="177" t="s">
        <v>167</v>
      </c>
      <c r="D21" s="258" t="s">
        <v>168</v>
      </c>
      <c r="E21" s="258" t="s">
        <v>171</v>
      </c>
      <c r="F21" s="1732" t="s">
        <v>319</v>
      </c>
      <c r="G21" s="1733"/>
      <c r="H21" s="1133" t="s">
        <v>167</v>
      </c>
      <c r="I21" s="1697"/>
      <c r="J21" s="172" t="str">
        <f t="shared" ref="J21:J29" si="0">D21</f>
        <v>Eupenta</v>
      </c>
      <c r="K21" s="617" t="s">
        <v>319</v>
      </c>
      <c r="L21" s="671" t="s">
        <v>171</v>
      </c>
      <c r="N21" s="34"/>
      <c r="P21" s="296" t="s">
        <v>17</v>
      </c>
      <c r="Q21" s="126" t="s">
        <v>170</v>
      </c>
      <c r="R21" s="130" t="s">
        <v>170</v>
      </c>
      <c r="S21" s="725" t="s">
        <v>170</v>
      </c>
      <c r="T21" s="731" t="s">
        <v>169</v>
      </c>
      <c r="U21" s="128" t="s">
        <v>170</v>
      </c>
      <c r="V21" s="102" t="s">
        <v>170</v>
      </c>
      <c r="W21" s="629" t="s">
        <v>167</v>
      </c>
      <c r="X21" s="630" t="s">
        <v>319</v>
      </c>
      <c r="Y21" s="631" t="s">
        <v>167</v>
      </c>
      <c r="Z21" s="653" t="s">
        <v>169</v>
      </c>
    </row>
    <row r="22" spans="2:26" s="33" customFormat="1" ht="21">
      <c r="B22" s="4" t="s">
        <v>20</v>
      </c>
      <c r="C22" s="178" t="s">
        <v>21</v>
      </c>
      <c r="D22" s="254" t="s">
        <v>172</v>
      </c>
      <c r="E22" s="254" t="s">
        <v>21</v>
      </c>
      <c r="F22" s="1679" t="s">
        <v>21</v>
      </c>
      <c r="G22" s="1680"/>
      <c r="H22" s="1118" t="s">
        <v>21</v>
      </c>
      <c r="I22" s="1681"/>
      <c r="J22" s="173" t="str">
        <f t="shared" si="0"/>
        <v>Corée du Sud</v>
      </c>
      <c r="K22" s="616" t="s">
        <v>21</v>
      </c>
      <c r="L22" s="669" t="s">
        <v>21</v>
      </c>
      <c r="N22" s="34"/>
      <c r="P22" s="293" t="s">
        <v>20</v>
      </c>
      <c r="Q22" s="131" t="s">
        <v>21</v>
      </c>
      <c r="R22" s="132" t="s">
        <v>21</v>
      </c>
      <c r="S22" s="439" t="s">
        <v>21</v>
      </c>
      <c r="T22" s="732" t="s">
        <v>131</v>
      </c>
      <c r="U22" s="49" t="s">
        <v>21</v>
      </c>
      <c r="V22" s="50" t="s">
        <v>21</v>
      </c>
      <c r="W22" s="632" t="s">
        <v>21</v>
      </c>
      <c r="X22" s="633" t="s">
        <v>21</v>
      </c>
      <c r="Y22" s="634" t="s">
        <v>21</v>
      </c>
      <c r="Z22" s="654" t="s">
        <v>131</v>
      </c>
    </row>
    <row r="23" spans="2:26" s="33" customFormat="1" ht="21" customHeight="1">
      <c r="B23" s="6" t="s">
        <v>24</v>
      </c>
      <c r="C23" s="178" t="s">
        <v>25</v>
      </c>
      <c r="D23" s="254" t="s">
        <v>173</v>
      </c>
      <c r="E23" s="254" t="s">
        <v>25</v>
      </c>
      <c r="F23" s="1679" t="s">
        <v>25</v>
      </c>
      <c r="G23" s="1680"/>
      <c r="H23" s="1118" t="s">
        <v>25</v>
      </c>
      <c r="I23" s="1681"/>
      <c r="J23" s="173" t="str">
        <f t="shared" si="0"/>
        <v>MFDS (Corée du Sud)</v>
      </c>
      <c r="K23" s="616" t="s">
        <v>25</v>
      </c>
      <c r="L23" s="669" t="s">
        <v>25</v>
      </c>
      <c r="N23" s="34"/>
      <c r="P23" s="269" t="s">
        <v>24</v>
      </c>
      <c r="Q23" s="131" t="s">
        <v>25</v>
      </c>
      <c r="R23" s="132" t="s">
        <v>25</v>
      </c>
      <c r="S23" s="439" t="s">
        <v>25</v>
      </c>
      <c r="T23" s="732" t="s">
        <v>132</v>
      </c>
      <c r="U23" s="49" t="s">
        <v>25</v>
      </c>
      <c r="V23" s="50" t="s">
        <v>25</v>
      </c>
      <c r="W23" s="632" t="s">
        <v>25</v>
      </c>
      <c r="X23" s="633" t="s">
        <v>25</v>
      </c>
      <c r="Y23" s="634" t="s">
        <v>25</v>
      </c>
      <c r="Z23" s="654" t="s">
        <v>132</v>
      </c>
    </row>
    <row r="24" spans="2:26" s="33" customFormat="1" ht="21">
      <c r="B24" s="4" t="s">
        <v>27</v>
      </c>
      <c r="C24" s="461">
        <v>41047</v>
      </c>
      <c r="D24" s="462">
        <v>42410</v>
      </c>
      <c r="E24" s="462">
        <v>41549</v>
      </c>
      <c r="F24" s="1730">
        <v>40443</v>
      </c>
      <c r="G24" s="1731"/>
      <c r="H24" s="1126">
        <v>41047</v>
      </c>
      <c r="I24" s="1729"/>
      <c r="J24" s="463">
        <f t="shared" si="0"/>
        <v>42410</v>
      </c>
      <c r="K24" s="618">
        <v>40443</v>
      </c>
      <c r="L24" s="672">
        <v>41549</v>
      </c>
      <c r="N24" s="34"/>
      <c r="P24" s="293" t="s">
        <v>27</v>
      </c>
      <c r="Q24" s="464">
        <v>40787</v>
      </c>
      <c r="R24" s="465">
        <v>40324</v>
      </c>
      <c r="S24" s="726">
        <v>40323</v>
      </c>
      <c r="T24" s="733">
        <v>41992</v>
      </c>
      <c r="U24" s="466">
        <v>40787</v>
      </c>
      <c r="V24" s="467">
        <v>40324</v>
      </c>
      <c r="W24" s="635">
        <v>41970</v>
      </c>
      <c r="X24" s="636">
        <v>40443</v>
      </c>
      <c r="Y24" s="637">
        <v>41970</v>
      </c>
      <c r="Z24" s="655">
        <v>41992</v>
      </c>
    </row>
    <row r="25" spans="2:26" s="33" customFormat="1" ht="21">
      <c r="B25" s="4" t="s">
        <v>260</v>
      </c>
      <c r="C25" s="178" t="s">
        <v>63</v>
      </c>
      <c r="D25" s="254" t="s">
        <v>174</v>
      </c>
      <c r="E25" s="254" t="s">
        <v>488</v>
      </c>
      <c r="F25" s="1679" t="s">
        <v>174</v>
      </c>
      <c r="G25" s="1680"/>
      <c r="H25" s="1118" t="s">
        <v>174</v>
      </c>
      <c r="I25" s="1681"/>
      <c r="J25" s="173" t="str">
        <f t="shared" si="0"/>
        <v xml:space="preserve">intramusculaire </v>
      </c>
      <c r="K25" s="616" t="s">
        <v>174</v>
      </c>
      <c r="L25" s="669" t="s">
        <v>488</v>
      </c>
      <c r="N25" s="34"/>
      <c r="P25" s="293" t="s">
        <v>260</v>
      </c>
      <c r="Q25" s="131" t="s">
        <v>63</v>
      </c>
      <c r="R25" s="132" t="s">
        <v>63</v>
      </c>
      <c r="S25" s="439" t="s">
        <v>63</v>
      </c>
      <c r="T25" s="732" t="s">
        <v>63</v>
      </c>
      <c r="U25" s="49" t="s">
        <v>63</v>
      </c>
      <c r="V25" s="50" t="s">
        <v>63</v>
      </c>
      <c r="W25" s="632" t="s">
        <v>63</v>
      </c>
      <c r="X25" s="633" t="s">
        <v>174</v>
      </c>
      <c r="Y25" s="634" t="s">
        <v>63</v>
      </c>
      <c r="Z25" s="654" t="s">
        <v>63</v>
      </c>
    </row>
    <row r="26" spans="2:26" s="33" customFormat="1" ht="261.75" customHeight="1">
      <c r="B26" s="4" t="s">
        <v>28</v>
      </c>
      <c r="C26" s="178" t="s">
        <v>175</v>
      </c>
      <c r="D26" s="257" t="s">
        <v>176</v>
      </c>
      <c r="E26" s="257" t="s">
        <v>183</v>
      </c>
      <c r="F26" s="1679" t="s">
        <v>177</v>
      </c>
      <c r="G26" s="1680"/>
      <c r="H26" s="1118" t="s">
        <v>180</v>
      </c>
      <c r="I26" s="1681"/>
      <c r="J26" s="173" t="str">
        <f t="shared" si="0"/>
        <v>carton 
(contenant 10 flacons)</v>
      </c>
      <c r="K26" s="616" t="s">
        <v>181</v>
      </c>
      <c r="L26" s="669" t="s">
        <v>184</v>
      </c>
      <c r="N26" s="34"/>
      <c r="P26" s="293" t="s">
        <v>28</v>
      </c>
      <c r="Q26" s="133" t="s">
        <v>182</v>
      </c>
      <c r="R26" s="134" t="s">
        <v>321</v>
      </c>
      <c r="S26" s="693" t="s">
        <v>321</v>
      </c>
      <c r="T26" s="734" t="s">
        <v>185</v>
      </c>
      <c r="U26" s="54" t="s">
        <v>323</v>
      </c>
      <c r="V26" s="55" t="s">
        <v>324</v>
      </c>
      <c r="W26" s="638" t="s">
        <v>117</v>
      </c>
      <c r="X26" s="639" t="s">
        <v>178</v>
      </c>
      <c r="Y26" s="634" t="s">
        <v>117</v>
      </c>
      <c r="Z26" s="656" t="s">
        <v>179</v>
      </c>
    </row>
    <row r="27" spans="2:26" s="33" customFormat="1" ht="21">
      <c r="B27" s="291" t="s">
        <v>264</v>
      </c>
      <c r="C27" s="178" t="s">
        <v>259</v>
      </c>
      <c r="D27" s="254" t="s">
        <v>121</v>
      </c>
      <c r="E27" s="254" t="s">
        <v>121</v>
      </c>
      <c r="F27" s="1679" t="s">
        <v>259</v>
      </c>
      <c r="G27" s="1680"/>
      <c r="H27" s="1118" t="s">
        <v>259</v>
      </c>
      <c r="I27" s="1681"/>
      <c r="J27" s="173" t="str">
        <f t="shared" si="0"/>
        <v>36 mois à 2 - 8° C</v>
      </c>
      <c r="K27" s="616" t="s">
        <v>259</v>
      </c>
      <c r="L27" s="669" t="s">
        <v>121</v>
      </c>
      <c r="N27" s="34"/>
      <c r="P27" s="297" t="s">
        <v>264</v>
      </c>
      <c r="Q27" s="131" t="s">
        <v>118</v>
      </c>
      <c r="R27" s="132" t="s">
        <v>118</v>
      </c>
      <c r="S27" s="439" t="s">
        <v>118</v>
      </c>
      <c r="T27" s="732" t="s">
        <v>118</v>
      </c>
      <c r="U27" s="49" t="s">
        <v>118</v>
      </c>
      <c r="V27" s="50" t="s">
        <v>118</v>
      </c>
      <c r="W27" s="632" t="s">
        <v>259</v>
      </c>
      <c r="X27" s="633" t="s">
        <v>259</v>
      </c>
      <c r="Y27" s="634" t="s">
        <v>259</v>
      </c>
      <c r="Z27" s="654" t="s">
        <v>118</v>
      </c>
    </row>
    <row r="28" spans="2:26" s="33" customFormat="1" ht="195" customHeight="1">
      <c r="B28" s="6" t="s">
        <v>37</v>
      </c>
      <c r="C28" s="178" t="s">
        <v>317</v>
      </c>
      <c r="D28" s="254" t="s">
        <v>316</v>
      </c>
      <c r="E28" s="254" t="s">
        <v>489</v>
      </c>
      <c r="F28" s="1679" t="s">
        <v>315</v>
      </c>
      <c r="G28" s="1680"/>
      <c r="H28" s="1118" t="s">
        <v>188</v>
      </c>
      <c r="I28" s="1681"/>
      <c r="J28" s="173" t="s">
        <v>190</v>
      </c>
      <c r="K28" s="616" t="s">
        <v>191</v>
      </c>
      <c r="L28" s="669" t="s">
        <v>646</v>
      </c>
      <c r="N28" s="34"/>
      <c r="P28" s="269" t="s">
        <v>37</v>
      </c>
      <c r="Q28" s="131" t="s">
        <v>192</v>
      </c>
      <c r="R28" s="134" t="s">
        <v>193</v>
      </c>
      <c r="S28" s="439" t="s">
        <v>490</v>
      </c>
      <c r="T28" s="732" t="s">
        <v>194</v>
      </c>
      <c r="U28" s="49" t="s">
        <v>195</v>
      </c>
      <c r="V28" s="50" t="s">
        <v>191</v>
      </c>
      <c r="W28" s="640" t="s">
        <v>186</v>
      </c>
      <c r="X28" s="633" t="s">
        <v>187</v>
      </c>
      <c r="Y28" s="634" t="s">
        <v>188</v>
      </c>
      <c r="Z28" s="654" t="s">
        <v>189</v>
      </c>
    </row>
    <row r="29" spans="2:26" s="33" customFormat="1" ht="21">
      <c r="B29" s="4" t="s">
        <v>39</v>
      </c>
      <c r="C29" s="178" t="s">
        <v>40</v>
      </c>
      <c r="D29" s="254" t="s">
        <v>40</v>
      </c>
      <c r="E29" s="254" t="s">
        <v>40</v>
      </c>
      <c r="F29" s="1679" t="s">
        <v>40</v>
      </c>
      <c r="G29" s="1680"/>
      <c r="H29" s="1118" t="s">
        <v>40</v>
      </c>
      <c r="I29" s="1681"/>
      <c r="J29" s="173" t="str">
        <f t="shared" si="0"/>
        <v>Type 14</v>
      </c>
      <c r="K29" s="616" t="s">
        <v>40</v>
      </c>
      <c r="L29" s="669" t="s">
        <v>40</v>
      </c>
      <c r="N29" s="34"/>
      <c r="P29" s="293" t="s">
        <v>39</v>
      </c>
      <c r="Q29" s="131" t="s">
        <v>40</v>
      </c>
      <c r="R29" s="132" t="s">
        <v>40</v>
      </c>
      <c r="S29" s="439" t="s">
        <v>40</v>
      </c>
      <c r="T29" s="732" t="s">
        <v>40</v>
      </c>
      <c r="U29" s="49" t="s">
        <v>40</v>
      </c>
      <c r="V29" s="50" t="s">
        <v>40</v>
      </c>
      <c r="W29" s="632" t="s">
        <v>40</v>
      </c>
      <c r="X29" s="633" t="s">
        <v>40</v>
      </c>
      <c r="Y29" s="634" t="s">
        <v>40</v>
      </c>
      <c r="Z29" s="654" t="s">
        <v>40</v>
      </c>
    </row>
    <row r="30" spans="2:26" s="33" customFormat="1" ht="231" customHeight="1">
      <c r="B30" s="135" t="s">
        <v>43</v>
      </c>
      <c r="C30" s="173" t="s">
        <v>255</v>
      </c>
      <c r="D30" s="173" t="s">
        <v>255</v>
      </c>
      <c r="E30" s="350" t="s">
        <v>255</v>
      </c>
      <c r="F30" s="1679" t="s">
        <v>255</v>
      </c>
      <c r="G30" s="1680"/>
      <c r="H30" s="1086" t="s">
        <v>320</v>
      </c>
      <c r="I30" s="1696"/>
      <c r="J30" s="173" t="s">
        <v>320</v>
      </c>
      <c r="K30" s="615" t="s">
        <v>320</v>
      </c>
      <c r="L30" s="673" t="s">
        <v>322</v>
      </c>
      <c r="N30" s="34"/>
      <c r="P30" s="298" t="s">
        <v>43</v>
      </c>
      <c r="Q30" s="131" t="s">
        <v>255</v>
      </c>
      <c r="R30" s="136" t="s">
        <v>255</v>
      </c>
      <c r="S30" s="727" t="s">
        <v>101</v>
      </c>
      <c r="T30" s="734" t="s">
        <v>322</v>
      </c>
      <c r="U30" s="54" t="s">
        <v>101</v>
      </c>
      <c r="V30" s="648" t="s">
        <v>101</v>
      </c>
      <c r="W30" s="641" t="s">
        <v>320</v>
      </c>
      <c r="X30" s="642" t="s">
        <v>320</v>
      </c>
      <c r="Y30" s="634" t="s">
        <v>320</v>
      </c>
      <c r="Z30" s="656" t="s">
        <v>320</v>
      </c>
    </row>
    <row r="31" spans="2:26" s="33" customFormat="1" ht="18.5">
      <c r="B31" s="135" t="s">
        <v>415</v>
      </c>
      <c r="C31" s="173" t="s">
        <v>255</v>
      </c>
      <c r="D31" s="350" t="s">
        <v>255</v>
      </c>
      <c r="E31" s="350" t="s">
        <v>255</v>
      </c>
      <c r="F31" s="1679" t="s">
        <v>255</v>
      </c>
      <c r="G31" s="1680"/>
      <c r="H31" s="1086" t="s">
        <v>255</v>
      </c>
      <c r="I31" s="1696"/>
      <c r="J31" s="173" t="s">
        <v>255</v>
      </c>
      <c r="K31" s="615" t="s">
        <v>255</v>
      </c>
      <c r="L31" s="673" t="s">
        <v>255</v>
      </c>
      <c r="N31" s="34"/>
      <c r="P31" s="298" t="s">
        <v>415</v>
      </c>
      <c r="Q31" s="131" t="s">
        <v>255</v>
      </c>
      <c r="R31" s="360" t="s">
        <v>255</v>
      </c>
      <c r="S31" s="727" t="s">
        <v>255</v>
      </c>
      <c r="T31" s="734" t="s">
        <v>255</v>
      </c>
      <c r="U31" s="54" t="s">
        <v>255</v>
      </c>
      <c r="V31" s="649" t="s">
        <v>255</v>
      </c>
      <c r="W31" s="641" t="s">
        <v>255</v>
      </c>
      <c r="X31" s="642" t="s">
        <v>255</v>
      </c>
      <c r="Y31" s="634" t="s">
        <v>255</v>
      </c>
      <c r="Z31" s="656" t="s">
        <v>255</v>
      </c>
    </row>
    <row r="32" spans="2:26" s="33" customFormat="1" ht="112.5" customHeight="1">
      <c r="B32" s="137" t="s">
        <v>44</v>
      </c>
      <c r="C32" s="718" t="s">
        <v>749</v>
      </c>
      <c r="D32" s="717" t="s">
        <v>748</v>
      </c>
      <c r="E32" s="717" t="s">
        <v>747</v>
      </c>
      <c r="F32" s="1684" t="s">
        <v>746</v>
      </c>
      <c r="G32" s="1685"/>
      <c r="H32" s="1686" t="s">
        <v>753</v>
      </c>
      <c r="I32" s="1687"/>
      <c r="J32" s="718" t="s">
        <v>752</v>
      </c>
      <c r="K32" s="719" t="s">
        <v>750</v>
      </c>
      <c r="L32" s="674" t="s">
        <v>751</v>
      </c>
      <c r="M32" s="161"/>
      <c r="N32" s="34"/>
      <c r="P32" s="299" t="s">
        <v>44</v>
      </c>
      <c r="Q32" s="209" t="s">
        <v>755</v>
      </c>
      <c r="R32" s="208" t="s">
        <v>754</v>
      </c>
      <c r="S32" s="728" t="s">
        <v>756</v>
      </c>
      <c r="T32" s="556" t="s">
        <v>761</v>
      </c>
      <c r="U32" s="210" t="s">
        <v>763</v>
      </c>
      <c r="V32" s="650" t="s">
        <v>762</v>
      </c>
      <c r="W32" s="721" t="s">
        <v>758</v>
      </c>
      <c r="X32" s="720" t="s">
        <v>757</v>
      </c>
      <c r="Y32" s="722" t="s">
        <v>759</v>
      </c>
      <c r="Z32" s="723" t="s">
        <v>760</v>
      </c>
    </row>
    <row r="33" spans="2:26" s="33" customFormat="1" ht="409.5" customHeight="1">
      <c r="B33" s="35" t="s">
        <v>45</v>
      </c>
      <c r="C33" s="211" t="s">
        <v>255</v>
      </c>
      <c r="D33" s="212" t="s">
        <v>255</v>
      </c>
      <c r="E33" s="212" t="s">
        <v>255</v>
      </c>
      <c r="F33" s="1675" t="s">
        <v>255</v>
      </c>
      <c r="G33" s="1676"/>
      <c r="H33" s="1677" t="s">
        <v>255</v>
      </c>
      <c r="I33" s="1678"/>
      <c r="J33" s="213" t="s">
        <v>255</v>
      </c>
      <c r="K33" s="213" t="s">
        <v>255</v>
      </c>
      <c r="L33" s="675" t="s">
        <v>255</v>
      </c>
      <c r="N33" s="34"/>
      <c r="P33" s="294" t="s">
        <v>45</v>
      </c>
      <c r="Q33" s="214" t="s">
        <v>255</v>
      </c>
      <c r="R33" s="215" t="s">
        <v>255</v>
      </c>
      <c r="S33" s="729" t="s">
        <v>255</v>
      </c>
      <c r="T33" s="735" t="s">
        <v>255</v>
      </c>
      <c r="U33" s="216" t="s">
        <v>255</v>
      </c>
      <c r="V33" s="651" t="s">
        <v>255</v>
      </c>
      <c r="W33" s="641" t="s">
        <v>255</v>
      </c>
      <c r="X33" s="644" t="s">
        <v>255</v>
      </c>
      <c r="Y33" s="645" t="s">
        <v>255</v>
      </c>
      <c r="Z33" s="657" t="s">
        <v>255</v>
      </c>
    </row>
    <row r="34" spans="2:26" s="33" customFormat="1" ht="18.5">
      <c r="B34" s="35" t="s">
        <v>293</v>
      </c>
      <c r="C34" s="211" t="s">
        <v>255</v>
      </c>
      <c r="D34" s="212" t="s">
        <v>255</v>
      </c>
      <c r="E34" s="212" t="s">
        <v>255</v>
      </c>
      <c r="F34" s="1675" t="s">
        <v>255</v>
      </c>
      <c r="G34" s="1676"/>
      <c r="H34" s="1677" t="s">
        <v>255</v>
      </c>
      <c r="I34" s="1678"/>
      <c r="J34" s="213" t="s">
        <v>255</v>
      </c>
      <c r="K34" s="213" t="s">
        <v>255</v>
      </c>
      <c r="L34" s="675" t="s">
        <v>255</v>
      </c>
      <c r="N34" s="34"/>
      <c r="P34" s="294" t="s">
        <v>293</v>
      </c>
      <c r="Q34" s="214" t="s">
        <v>255</v>
      </c>
      <c r="R34" s="215" t="s">
        <v>255</v>
      </c>
      <c r="S34" s="729" t="s">
        <v>255</v>
      </c>
      <c r="T34" s="735" t="s">
        <v>255</v>
      </c>
      <c r="U34" s="216" t="s">
        <v>255</v>
      </c>
      <c r="V34" s="651" t="s">
        <v>255</v>
      </c>
      <c r="W34" s="641" t="s">
        <v>255</v>
      </c>
      <c r="X34" s="644" t="s">
        <v>255</v>
      </c>
      <c r="Y34" s="645" t="s">
        <v>255</v>
      </c>
      <c r="Z34" s="657" t="s">
        <v>255</v>
      </c>
    </row>
    <row r="35" spans="2:26" s="33" customFormat="1" ht="19" thickBot="1">
      <c r="B35" s="138" t="s">
        <v>540</v>
      </c>
      <c r="C35" s="1342" t="s">
        <v>543</v>
      </c>
      <c r="D35" s="1343"/>
      <c r="E35" s="1343"/>
      <c r="F35" s="1343"/>
      <c r="G35" s="1343"/>
      <c r="H35" s="1423" t="s">
        <v>543</v>
      </c>
      <c r="I35" s="1041"/>
      <c r="J35" s="1041"/>
      <c r="K35" s="1041"/>
      <c r="L35" s="1042"/>
      <c r="N35" s="34"/>
      <c r="P35" s="300" t="s">
        <v>540</v>
      </c>
      <c r="Q35" s="139" t="s">
        <v>255</v>
      </c>
      <c r="R35" s="140" t="s">
        <v>255</v>
      </c>
      <c r="S35" s="730" t="s">
        <v>255</v>
      </c>
      <c r="T35" s="736" t="s">
        <v>255</v>
      </c>
      <c r="U35" s="241" t="s">
        <v>255</v>
      </c>
      <c r="V35" s="652" t="s">
        <v>255</v>
      </c>
      <c r="W35" s="646" t="s">
        <v>255</v>
      </c>
      <c r="X35" s="647" t="s">
        <v>255</v>
      </c>
      <c r="Y35" s="646" t="s">
        <v>255</v>
      </c>
      <c r="Z35" s="658" t="s">
        <v>255</v>
      </c>
    </row>
    <row r="36" spans="2:26" s="33" customFormat="1" ht="18.5">
      <c r="B36" s="33"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N36" s="34"/>
      <c r="P36" s="33"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row>
    <row r="37" spans="2:26" s="33" customFormat="1" ht="18.5">
      <c r="B37" s="33" t="str">
        <f>Choléra!B37</f>
        <v>2 Source : MENU DE PRODUITS UNICEF POUR LES VACCINS FOURNIS PAR L’UNICEF À GAVI, L’ALLIANCE DU VACCIN (https://www.unicef.org/supply/media/17191/file/Gavi-Product-Menu-May-2023.pdf)</v>
      </c>
      <c r="N37" s="34"/>
      <c r="P37" s="33" t="str">
        <f>B37</f>
        <v>2 Source : MENU DE PRODUITS UNICEF POUR LES VACCINS FOURNIS PAR L’UNICEF À GAVI, L’ALLIANCE DU VACCIN (https://www.unicef.org/supply/media/17191/file/Gavi-Product-Menu-May-2023.pdf)</v>
      </c>
    </row>
    <row r="38" spans="2:26" s="33" customFormat="1" ht="18.5">
      <c r="B38" s="33" t="str">
        <f>Choléra!B38</f>
        <v>3 Source : Note de synthèse de l'OMS: http://www.who.int/immunization/documents/positionpapers/en/</v>
      </c>
      <c r="N38" s="34"/>
      <c r="P38" s="33" t="str">
        <f>B38</f>
        <v>3 Source : Note de synthèse de l'OMS: http://www.who.int/immunization/documents/positionpapers/en/</v>
      </c>
    </row>
    <row r="39" spans="2:26" s="33" customFormat="1" ht="18.5">
      <c r="B39" s="33" t="str">
        <f>Choléra!B39</f>
        <v xml:space="preserve">4 Source : Secrétariat de Gavi, voir l'onglet définitions pour les détails </v>
      </c>
      <c r="N39" s="34"/>
      <c r="P39" s="33" t="str">
        <f>B39</f>
        <v xml:space="preserve">4 Source : Secrétariat de Gavi, voir l'onglet définitions pour les détails </v>
      </c>
    </row>
    <row r="40" spans="2:26" s="33" customFormat="1" ht="18.5">
      <c r="B40" s="33" t="str">
        <f>Choléra!B40</f>
        <v>5 Source : Étude des estimations OMS des taux indicatifs de perte en vaccins, 2021</v>
      </c>
      <c r="N40" s="34"/>
      <c r="P40" s="33" t="str">
        <f>B40</f>
        <v>5 Source : Étude des estimations OMS des taux indicatifs de perte en vaccins, 2021</v>
      </c>
    </row>
    <row r="41" spans="2:26" s="33" customFormat="1" ht="18.5">
      <c r="N41" s="536"/>
    </row>
    <row r="42" spans="2:26" s="33" customFormat="1" ht="18.5">
      <c r="N42" s="34"/>
    </row>
    <row r="43" spans="2:26" s="33" customFormat="1" ht="18.5">
      <c r="N43" s="34"/>
    </row>
    <row r="44" spans="2:26" s="33" customFormat="1" ht="18.5">
      <c r="N44" s="34"/>
    </row>
    <row r="45" spans="2:26" s="33" customFormat="1" ht="18.5">
      <c r="N45" s="34"/>
    </row>
    <row r="46" spans="2:26" s="33" customFormat="1" ht="18.5">
      <c r="N46" s="34"/>
    </row>
    <row r="47" spans="2:26" s="33" customFormat="1" ht="18.5">
      <c r="N47" s="34"/>
    </row>
    <row r="48" spans="2:26" s="33" customFormat="1" ht="18.5">
      <c r="N48" s="34"/>
    </row>
    <row r="49" spans="14:14" s="33" customFormat="1" ht="18.5">
      <c r="N49" s="34"/>
    </row>
    <row r="50" spans="14:14" s="33" customFormat="1" ht="18.5">
      <c r="N50" s="34"/>
    </row>
    <row r="51" spans="14:14" s="33" customFormat="1" ht="18.5">
      <c r="N51" s="34"/>
    </row>
    <row r="52" spans="14:14" s="33" customFormat="1" ht="18.5">
      <c r="N52" s="34"/>
    </row>
    <row r="53" spans="14:14" s="33" customFormat="1" ht="18.5">
      <c r="N53" s="34"/>
    </row>
    <row r="54" spans="14:14" s="33" customFormat="1" ht="18.5">
      <c r="N54" s="34"/>
    </row>
    <row r="55" spans="14:14" s="33" customFormat="1" ht="18.5">
      <c r="N55" s="34"/>
    </row>
    <row r="56" spans="14:14" s="33" customFormat="1" ht="18.5">
      <c r="N56" s="34"/>
    </row>
    <row r="57" spans="14:14" s="33" customFormat="1" ht="18.5">
      <c r="N57" s="34"/>
    </row>
    <row r="58" spans="14:14" s="33" customFormat="1" ht="18.5">
      <c r="N58" s="34"/>
    </row>
    <row r="59" spans="14:14" s="33" customFormat="1" ht="18.5">
      <c r="N59" s="34"/>
    </row>
  </sheetData>
  <sheetProtection selectLockedCells="1"/>
  <mergeCells count="101">
    <mergeCell ref="C35:G35"/>
    <mergeCell ref="H35:L35"/>
    <mergeCell ref="F31:G31"/>
    <mergeCell ref="H31:I31"/>
    <mergeCell ref="Q11:R11"/>
    <mergeCell ref="C11:G11"/>
    <mergeCell ref="C12:G12"/>
    <mergeCell ref="C13:G13"/>
    <mergeCell ref="Y13:Z13"/>
    <mergeCell ref="Y14:Z14"/>
    <mergeCell ref="W13:X13"/>
    <mergeCell ref="H23:I23"/>
    <mergeCell ref="H27:I27"/>
    <mergeCell ref="Q17:R17"/>
    <mergeCell ref="H25:I25"/>
    <mergeCell ref="H24:I24"/>
    <mergeCell ref="W11:X11"/>
    <mergeCell ref="F24:G24"/>
    <mergeCell ref="F27:G27"/>
    <mergeCell ref="F21:G21"/>
    <mergeCell ref="C19:G19"/>
    <mergeCell ref="F23:G23"/>
    <mergeCell ref="U18:V18"/>
    <mergeCell ref="F22:G22"/>
    <mergeCell ref="B4:C5"/>
    <mergeCell ref="C7:L7"/>
    <mergeCell ref="C8:L8"/>
    <mergeCell ref="C9:L9"/>
    <mergeCell ref="U10:V10"/>
    <mergeCell ref="Q7:Z7"/>
    <mergeCell ref="Q8:Z8"/>
    <mergeCell ref="Q9:Z9"/>
    <mergeCell ref="H10:L10"/>
    <mergeCell ref="W10:X10"/>
    <mergeCell ref="C10:G10"/>
    <mergeCell ref="P2:Q2"/>
    <mergeCell ref="P3:Q5"/>
    <mergeCell ref="Q10:R10"/>
    <mergeCell ref="W14:X14"/>
    <mergeCell ref="H14:L14"/>
    <mergeCell ref="Y12:Z12"/>
    <mergeCell ref="H12:L12"/>
    <mergeCell ref="Q12:R12"/>
    <mergeCell ref="Y10:Z10"/>
    <mergeCell ref="Y11:Z11"/>
    <mergeCell ref="Q13:R13"/>
    <mergeCell ref="U11:V11"/>
    <mergeCell ref="U12:V12"/>
    <mergeCell ref="U13:V13"/>
    <mergeCell ref="Q14:R14"/>
    <mergeCell ref="U14:V14"/>
    <mergeCell ref="H11:L11"/>
    <mergeCell ref="W12:X12"/>
    <mergeCell ref="Y15:Z15"/>
    <mergeCell ref="W16:X16"/>
    <mergeCell ref="H15:L15"/>
    <mergeCell ref="Q16:R16"/>
    <mergeCell ref="H16:L16"/>
    <mergeCell ref="Y19:Z19"/>
    <mergeCell ref="Y16:Z16"/>
    <mergeCell ref="Y17:Z17"/>
    <mergeCell ref="Y18:Z18"/>
    <mergeCell ref="Q15:R15"/>
    <mergeCell ref="C15:G15"/>
    <mergeCell ref="C16:G16"/>
    <mergeCell ref="H13:L13"/>
    <mergeCell ref="H21:I21"/>
    <mergeCell ref="F20:G20"/>
    <mergeCell ref="W15:X15"/>
    <mergeCell ref="C14:G14"/>
    <mergeCell ref="U15:V15"/>
    <mergeCell ref="H18:L18"/>
    <mergeCell ref="W18:X18"/>
    <mergeCell ref="W19:X19"/>
    <mergeCell ref="U19:V19"/>
    <mergeCell ref="Q18:R18"/>
    <mergeCell ref="Q19:R19"/>
    <mergeCell ref="U16:V16"/>
    <mergeCell ref="U17:V17"/>
    <mergeCell ref="F34:G34"/>
    <mergeCell ref="H34:I34"/>
    <mergeCell ref="F25:G25"/>
    <mergeCell ref="H28:I28"/>
    <mergeCell ref="H29:I29"/>
    <mergeCell ref="W17:X17"/>
    <mergeCell ref="F29:G29"/>
    <mergeCell ref="F30:G30"/>
    <mergeCell ref="H33:I33"/>
    <mergeCell ref="H26:I26"/>
    <mergeCell ref="F32:G32"/>
    <mergeCell ref="F33:G33"/>
    <mergeCell ref="H32:I32"/>
    <mergeCell ref="H22:I22"/>
    <mergeCell ref="H20:I20"/>
    <mergeCell ref="H19:L19"/>
    <mergeCell ref="H17:L17"/>
    <mergeCell ref="F28:G28"/>
    <mergeCell ref="F26:G26"/>
    <mergeCell ref="H30:I30"/>
    <mergeCell ref="C17:G17"/>
    <mergeCell ref="C18:G18"/>
  </mergeCells>
  <hyperlinks>
    <hyperlink ref="Q32" r:id="rId1" xr:uid="{00000000-0004-0000-0A00-000000000000}"/>
    <hyperlink ref="U32" r:id="rId2" xr:uid="{00000000-0004-0000-0A00-000001000000}"/>
    <hyperlink ref="V32" r:id="rId3" xr:uid="{00000000-0004-0000-0A00-000009000000}"/>
    <hyperlink ref="R32" r:id="rId4" xr:uid="{72DBB8FC-CBAD-401B-BA77-F9CCDBBF6B9C}"/>
    <hyperlink ref="H32" r:id="rId5" xr:uid="{EE54CAE9-9A6F-4C6C-8E67-2CEC48416AEC}"/>
    <hyperlink ref="W32" r:id="rId6" xr:uid="{6ECEA0F3-8A09-4B92-A43E-849E7C25286C}"/>
    <hyperlink ref="X32" r:id="rId7" xr:uid="{FE2B3240-0483-4324-8412-9D3AC79572F0}"/>
    <hyperlink ref="Y32" r:id="rId8" xr:uid="{F928091C-6F8D-4389-B95C-CA3E8D31D910}"/>
    <hyperlink ref="C32" r:id="rId9" xr:uid="{C811FB68-6ECA-43BF-AE38-35489C324701}"/>
    <hyperlink ref="F32" r:id="rId10" xr:uid="{7D021B68-12AE-4E2D-A511-D6FC3E0DC514}"/>
    <hyperlink ref="K32" r:id="rId11" xr:uid="{2888721B-76AA-4105-B45F-32FEBB912E24}"/>
    <hyperlink ref="D32" r:id="rId12" xr:uid="{42A3DECF-FCE9-4E64-A46D-2A5CBC16D656}"/>
    <hyperlink ref="J32" r:id="rId13" xr:uid="{B38DAB1F-2B6F-4FD1-9C79-C306AB446705}"/>
    <hyperlink ref="E32" r:id="rId14" xr:uid="{C7AC5908-BBD0-4AB1-8EB3-A0F6CA9489ED}"/>
    <hyperlink ref="Z32" r:id="rId15" xr:uid="{5ACF9CDF-6CD4-4ED6-86B1-E441058EB628}"/>
    <hyperlink ref="L32" r:id="rId16" xr:uid="{EBA60014-C725-4132-839C-F43868DCBEAE}"/>
    <hyperlink ref="S32" r:id="rId17" xr:uid="{F5CE0809-5773-4274-85B9-FC01D7888481}"/>
    <hyperlink ref="T32" r:id="rId18" xr:uid="{C0244F40-3F25-4077-903D-4D7399CDB764}"/>
  </hyperlinks>
  <pageMargins left="0.25" right="0.25" top="0.75" bottom="0.75" header="0.3" footer="0.3"/>
  <pageSetup paperSize="8" scale="16" orientation="landscape" r:id="rId19"/>
  <drawing r:id="rId2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0EC21-8150-4FFD-97A4-8045157A46DD}">
  <sheetPr>
    <tabColor rgb="FF92D050"/>
    <pageSetUpPr fitToPage="1"/>
  </sheetPr>
  <dimension ref="B2:H59"/>
  <sheetViews>
    <sheetView showGridLines="0" topLeftCell="A8" zoomScale="50" zoomScaleNormal="50" workbookViewId="0">
      <pane xSplit="2" topLeftCell="C1" activePane="topRight" state="frozenSplit"/>
      <selection pane="topRight" activeCell="C25" sqref="C25"/>
    </sheetView>
  </sheetViews>
  <sheetFormatPr defaultColWidth="11.453125" defaultRowHeight="14.5"/>
  <cols>
    <col min="1" max="1" width="11.453125" customWidth="1"/>
    <col min="2" max="2" width="91.54296875" customWidth="1"/>
    <col min="3" max="3" width="70" style="8" customWidth="1"/>
    <col min="4" max="4" width="11.453125" customWidth="1"/>
    <col min="5" max="5" width="9.1796875" style="12" customWidth="1"/>
    <col min="6" max="6" width="11.453125" customWidth="1"/>
    <col min="7" max="7" width="91.54296875" customWidth="1"/>
    <col min="8" max="8" width="71" customWidth="1"/>
  </cols>
  <sheetData>
    <row r="2" spans="2:8" ht="47.25" customHeight="1">
      <c r="B2" s="15" t="str">
        <f>Choléra!B2</f>
        <v>DANS LE MENU</v>
      </c>
      <c r="C2" s="774"/>
      <c r="G2" s="1029" t="str">
        <f>Choléra!P2</f>
        <v>AUTRES VACCINS PRÉ-QUALIFIÉS NON PRÉSENTÉS DANS LE MENU DE GAVI</v>
      </c>
      <c r="H2" s="1029"/>
    </row>
    <row r="3" spans="2:8" s="33" customFormat="1" ht="15" customHeight="1">
      <c r="C3" s="76"/>
      <c r="E3" s="34"/>
      <c r="G3" s="1023" t="str">
        <f>Choléra!P3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H3" s="1023"/>
    </row>
    <row r="4" spans="2:8" s="33" customFormat="1" ht="15" customHeight="1">
      <c r="B4" s="1023" t="str">
        <f>Choléra!B4</f>
        <v xml:space="preserve">Les vaccins indiqués ci-dessous sont actuellement proposés par Gavi et figurent dans le portail de soutien du pays.   
</v>
      </c>
      <c r="C4" s="1023"/>
      <c r="E4" s="34"/>
      <c r="G4" s="1023"/>
      <c r="H4" s="1023"/>
    </row>
    <row r="5" spans="2:8" s="33" customFormat="1" ht="15" customHeight="1">
      <c r="B5" s="1023"/>
      <c r="C5" s="1023"/>
      <c r="E5" s="34"/>
      <c r="G5" s="1023"/>
      <c r="H5" s="1023"/>
    </row>
    <row r="6" spans="2:8" s="33" customFormat="1" ht="19" thickBot="1">
      <c r="C6" s="91"/>
      <c r="E6" s="34"/>
    </row>
    <row r="7" spans="2:8" s="33" customFormat="1" ht="21">
      <c r="B7" s="3" t="s">
        <v>3</v>
      </c>
      <c r="C7" s="792" t="s">
        <v>811</v>
      </c>
      <c r="E7" s="34"/>
      <c r="G7" s="292" t="s">
        <v>3</v>
      </c>
      <c r="H7" s="778" t="s">
        <v>811</v>
      </c>
    </row>
    <row r="8" spans="2:8" s="33" customFormat="1" ht="55.5">
      <c r="B8" s="4" t="s">
        <v>47</v>
      </c>
      <c r="C8" s="587" t="s">
        <v>812</v>
      </c>
      <c r="E8" s="34"/>
      <c r="G8" s="293" t="s">
        <v>47</v>
      </c>
      <c r="H8" s="513" t="s">
        <v>812</v>
      </c>
    </row>
    <row r="9" spans="2:8" s="33" customFormat="1" ht="21">
      <c r="B9" s="4" t="s">
        <v>5</v>
      </c>
      <c r="C9" s="793" t="s">
        <v>255</v>
      </c>
      <c r="E9" s="34"/>
      <c r="G9" s="293" t="s">
        <v>5</v>
      </c>
      <c r="H9" s="779" t="s">
        <v>255</v>
      </c>
    </row>
    <row r="10" spans="2:8" s="33" customFormat="1" ht="39.75" customHeight="1">
      <c r="B10" s="30" t="s">
        <v>8</v>
      </c>
      <c r="C10" s="607" t="s">
        <v>813</v>
      </c>
      <c r="E10" s="34"/>
      <c r="G10" s="270" t="s">
        <v>8</v>
      </c>
      <c r="H10" s="780" t="s">
        <v>821</v>
      </c>
    </row>
    <row r="11" spans="2:8" s="33" customFormat="1" ht="21">
      <c r="B11" s="367" t="s">
        <v>660</v>
      </c>
      <c r="C11" s="794" t="s">
        <v>987</v>
      </c>
      <c r="E11" s="34"/>
      <c r="G11" s="368" t="s">
        <v>660</v>
      </c>
      <c r="H11" s="781" t="s">
        <v>255</v>
      </c>
    </row>
    <row r="12" spans="2:8" s="33" customFormat="1" ht="24.75" customHeight="1">
      <c r="B12" s="35" t="s">
        <v>305</v>
      </c>
      <c r="C12" s="587" t="s">
        <v>52</v>
      </c>
      <c r="E12" s="34"/>
      <c r="G12" s="294" t="s">
        <v>305</v>
      </c>
      <c r="H12" s="513" t="s">
        <v>52</v>
      </c>
    </row>
    <row r="13" spans="2:8" s="33" customFormat="1" ht="45.75" customHeight="1">
      <c r="B13" s="7" t="s">
        <v>11</v>
      </c>
      <c r="C13" s="587" t="s">
        <v>818</v>
      </c>
      <c r="E13" s="34"/>
      <c r="G13" s="271" t="s">
        <v>11</v>
      </c>
      <c r="H13" s="513" t="s">
        <v>818</v>
      </c>
    </row>
    <row r="14" spans="2:8" s="33" customFormat="1" ht="21">
      <c r="B14" s="362" t="s">
        <v>661</v>
      </c>
      <c r="C14" s="795">
        <v>2.85</v>
      </c>
      <c r="E14" s="34"/>
      <c r="G14" s="363" t="s">
        <v>661</v>
      </c>
      <c r="H14" s="782" t="s">
        <v>255</v>
      </c>
    </row>
    <row r="15" spans="2:8" s="33" customFormat="1" ht="18.5">
      <c r="B15" s="59" t="s">
        <v>391</v>
      </c>
      <c r="C15" s="796">
        <v>4</v>
      </c>
      <c r="E15" s="34"/>
      <c r="G15" s="272" t="s">
        <v>391</v>
      </c>
      <c r="H15" s="783">
        <v>4</v>
      </c>
    </row>
    <row r="16" spans="2:8" s="33" customFormat="1" ht="21">
      <c r="B16" s="285" t="s">
        <v>662</v>
      </c>
      <c r="C16" s="795">
        <f>C14*C15</f>
        <v>11.4</v>
      </c>
      <c r="E16" s="34"/>
      <c r="G16" s="284" t="s">
        <v>662</v>
      </c>
      <c r="H16" s="782" t="s">
        <v>255</v>
      </c>
    </row>
    <row r="17" spans="2:8" s="33" customFormat="1" ht="21">
      <c r="B17" s="124" t="s">
        <v>12</v>
      </c>
      <c r="C17" s="797">
        <v>0.06</v>
      </c>
      <c r="E17" s="34"/>
      <c r="G17" s="295" t="s">
        <v>12</v>
      </c>
      <c r="H17" s="784" t="s">
        <v>255</v>
      </c>
    </row>
    <row r="18" spans="2:8" s="33" customFormat="1" ht="21">
      <c r="B18" s="62" t="s">
        <v>13</v>
      </c>
      <c r="C18" s="798">
        <v>0.06</v>
      </c>
      <c r="E18" s="34"/>
      <c r="G18" s="274" t="s">
        <v>13</v>
      </c>
      <c r="H18" s="785" t="s">
        <v>255</v>
      </c>
    </row>
    <row r="19" spans="2:8" s="33" customFormat="1" ht="39.5">
      <c r="B19" s="266" t="s">
        <v>663</v>
      </c>
      <c r="C19" s="795">
        <f>C16/(1-C18)</f>
        <v>12.127659574468087</v>
      </c>
      <c r="E19" s="34"/>
      <c r="G19" s="273" t="s">
        <v>663</v>
      </c>
      <c r="H19" s="782" t="s">
        <v>255</v>
      </c>
    </row>
    <row r="20" spans="2:8" s="33" customFormat="1" ht="21">
      <c r="B20" s="66" t="s">
        <v>14</v>
      </c>
      <c r="C20" s="799" t="s">
        <v>814</v>
      </c>
      <c r="E20" s="34"/>
      <c r="G20" s="275" t="s">
        <v>14</v>
      </c>
      <c r="H20" s="786" t="s">
        <v>814</v>
      </c>
    </row>
    <row r="21" spans="2:8" s="33" customFormat="1" ht="21">
      <c r="B21" s="129" t="s">
        <v>17</v>
      </c>
      <c r="C21" s="799" t="s">
        <v>815</v>
      </c>
      <c r="E21" s="34"/>
      <c r="G21" s="296" t="s">
        <v>17</v>
      </c>
      <c r="H21" s="786" t="s">
        <v>815</v>
      </c>
    </row>
    <row r="22" spans="2:8" s="33" customFormat="1" ht="21">
      <c r="B22" s="4" t="s">
        <v>20</v>
      </c>
      <c r="C22" s="800" t="s">
        <v>21</v>
      </c>
      <c r="E22" s="34"/>
      <c r="G22" s="293" t="s">
        <v>20</v>
      </c>
      <c r="H22" s="787" t="s">
        <v>21</v>
      </c>
    </row>
    <row r="23" spans="2:8" s="33" customFormat="1" ht="21" customHeight="1">
      <c r="B23" s="6" t="s">
        <v>24</v>
      </c>
      <c r="C23" s="800" t="s">
        <v>25</v>
      </c>
      <c r="E23" s="34"/>
      <c r="G23" s="269" t="s">
        <v>24</v>
      </c>
      <c r="H23" s="787" t="s">
        <v>25</v>
      </c>
    </row>
    <row r="24" spans="2:8" s="33" customFormat="1" ht="21">
      <c r="B24" s="4" t="s">
        <v>27</v>
      </c>
      <c r="C24" s="801" t="s">
        <v>991</v>
      </c>
      <c r="E24" s="34"/>
      <c r="G24" s="293" t="s">
        <v>27</v>
      </c>
      <c r="H24" s="788" t="s">
        <v>819</v>
      </c>
    </row>
    <row r="25" spans="2:8" s="33" customFormat="1" ht="21">
      <c r="B25" s="4" t="s">
        <v>260</v>
      </c>
      <c r="C25" s="800" t="s">
        <v>63</v>
      </c>
      <c r="E25" s="34"/>
      <c r="G25" s="293" t="s">
        <v>260</v>
      </c>
      <c r="H25" s="787" t="s">
        <v>63</v>
      </c>
    </row>
    <row r="26" spans="2:8" s="33" customFormat="1" ht="21">
      <c r="B26" s="4" t="s">
        <v>28</v>
      </c>
      <c r="C26" s="800" t="s">
        <v>816</v>
      </c>
      <c r="E26" s="34"/>
      <c r="G26" s="293" t="s">
        <v>28</v>
      </c>
      <c r="H26" s="787" t="s">
        <v>588</v>
      </c>
    </row>
    <row r="27" spans="2:8" s="33" customFormat="1" ht="21">
      <c r="B27" s="291" t="s">
        <v>264</v>
      </c>
      <c r="C27" s="800" t="s">
        <v>118</v>
      </c>
      <c r="E27" s="34"/>
      <c r="G27" s="297" t="s">
        <v>264</v>
      </c>
      <c r="H27" s="787" t="s">
        <v>118</v>
      </c>
    </row>
    <row r="28" spans="2:8" s="33" customFormat="1" ht="21">
      <c r="B28" s="6" t="s">
        <v>37</v>
      </c>
      <c r="C28" s="800" t="s">
        <v>817</v>
      </c>
      <c r="E28" s="34"/>
      <c r="G28" s="269" t="s">
        <v>37</v>
      </c>
      <c r="H28" s="787" t="s">
        <v>822</v>
      </c>
    </row>
    <row r="29" spans="2:8" s="33" customFormat="1" ht="21">
      <c r="B29" s="4" t="s">
        <v>39</v>
      </c>
      <c r="C29" s="800" t="s">
        <v>40</v>
      </c>
      <c r="E29" s="34"/>
      <c r="G29" s="293" t="s">
        <v>39</v>
      </c>
      <c r="H29" s="787" t="s">
        <v>40</v>
      </c>
    </row>
    <row r="30" spans="2:8" s="33" customFormat="1" ht="55.5">
      <c r="B30" s="4" t="s">
        <v>43</v>
      </c>
      <c r="C30" s="802" t="s">
        <v>820</v>
      </c>
      <c r="E30" s="34"/>
      <c r="G30" s="293" t="s">
        <v>43</v>
      </c>
      <c r="H30" s="789" t="s">
        <v>255</v>
      </c>
    </row>
    <row r="31" spans="2:8" s="33" customFormat="1" ht="18.5">
      <c r="B31" s="4" t="s">
        <v>415</v>
      </c>
      <c r="C31" s="800" t="s">
        <v>255</v>
      </c>
      <c r="E31" s="34"/>
      <c r="G31" s="293" t="s">
        <v>415</v>
      </c>
      <c r="H31" s="787" t="s">
        <v>255</v>
      </c>
    </row>
    <row r="32" spans="2:8" s="33" customFormat="1" ht="21">
      <c r="B32" s="557" t="s">
        <v>44</v>
      </c>
      <c r="C32" s="803" t="s">
        <v>652</v>
      </c>
      <c r="D32" s="161"/>
      <c r="E32" s="34"/>
      <c r="G32" s="777" t="s">
        <v>44</v>
      </c>
      <c r="H32" s="790" t="s">
        <v>652</v>
      </c>
    </row>
    <row r="33" spans="2:8" s="33" customFormat="1" ht="21">
      <c r="B33" s="35" t="s">
        <v>45</v>
      </c>
      <c r="C33" s="803" t="s">
        <v>652</v>
      </c>
      <c r="E33" s="34"/>
      <c r="G33" s="294" t="s">
        <v>45</v>
      </c>
      <c r="H33" s="790" t="s">
        <v>652</v>
      </c>
    </row>
    <row r="34" spans="2:8" s="33" customFormat="1" ht="18.5">
      <c r="B34" s="35" t="s">
        <v>293</v>
      </c>
      <c r="C34" s="803" t="s">
        <v>652</v>
      </c>
      <c r="E34" s="34"/>
      <c r="G34" s="294" t="s">
        <v>293</v>
      </c>
      <c r="H34" s="790" t="s">
        <v>652</v>
      </c>
    </row>
    <row r="35" spans="2:8" s="33" customFormat="1" ht="19" thickBot="1">
      <c r="B35" s="138" t="s">
        <v>540</v>
      </c>
      <c r="C35" s="804" t="s">
        <v>652</v>
      </c>
      <c r="E35" s="34"/>
      <c r="G35" s="300" t="s">
        <v>540</v>
      </c>
      <c r="H35" s="791" t="s">
        <v>652</v>
      </c>
    </row>
    <row r="36" spans="2:8" s="33" customFormat="1" ht="18.5">
      <c r="B36" s="33"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6" s="76"/>
      <c r="E36" s="34"/>
      <c r="G36" s="33"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row>
    <row r="37" spans="2:8" s="33" customFormat="1" ht="18.5">
      <c r="B37" s="33" t="str">
        <f>Choléra!B37</f>
        <v>2 Source : MENU DE PRODUITS UNICEF POUR LES VACCINS FOURNIS PAR L’UNICEF À GAVI, L’ALLIANCE DU VACCIN (https://www.unicef.org/supply/media/17191/file/Gavi-Product-Menu-May-2023.pdf)</v>
      </c>
      <c r="C37" s="76"/>
      <c r="E37" s="34"/>
      <c r="G37" s="33" t="str">
        <f>B37</f>
        <v>2 Source : MENU DE PRODUITS UNICEF POUR LES VACCINS FOURNIS PAR L’UNICEF À GAVI, L’ALLIANCE DU VACCIN (https://www.unicef.org/supply/media/17191/file/Gavi-Product-Menu-May-2023.pdf)</v>
      </c>
    </row>
    <row r="38" spans="2:8" s="33" customFormat="1" ht="18.5">
      <c r="B38" s="33" t="str">
        <f>Choléra!B38</f>
        <v>3 Source : Note de synthèse de l'OMS: http://www.who.int/immunization/documents/positionpapers/en/</v>
      </c>
      <c r="C38" s="76"/>
      <c r="E38" s="34"/>
      <c r="G38" s="33" t="str">
        <f>B38</f>
        <v>3 Source : Note de synthèse de l'OMS: http://www.who.int/immunization/documents/positionpapers/en/</v>
      </c>
    </row>
    <row r="39" spans="2:8" s="33" customFormat="1" ht="18.5">
      <c r="B39" s="33" t="str">
        <f>Choléra!B39</f>
        <v xml:space="preserve">4 Source : Secrétariat de Gavi, voir l'onglet définitions pour les détails </v>
      </c>
      <c r="C39" s="76"/>
      <c r="E39" s="34"/>
      <c r="G39" s="33" t="str">
        <f>B39</f>
        <v xml:space="preserve">4 Source : Secrétariat de Gavi, voir l'onglet définitions pour les détails </v>
      </c>
    </row>
    <row r="40" spans="2:8" s="33" customFormat="1" ht="18.5">
      <c r="B40" s="33" t="str">
        <f>Choléra!B40</f>
        <v>5 Source : Étude des estimations OMS des taux indicatifs de perte en vaccins, 2021</v>
      </c>
      <c r="C40" s="76"/>
      <c r="E40" s="34"/>
      <c r="G40" s="33" t="str">
        <f>B40</f>
        <v>5 Source : Étude des estimations OMS des taux indicatifs de perte en vaccins, 2021</v>
      </c>
    </row>
    <row r="41" spans="2:8" s="33" customFormat="1" ht="18.5">
      <c r="B41" s="33" t="s">
        <v>823</v>
      </c>
      <c r="C41" s="76"/>
      <c r="E41" s="536"/>
    </row>
    <row r="42" spans="2:8" s="33" customFormat="1" ht="18.5">
      <c r="C42" s="76"/>
      <c r="E42" s="34"/>
    </row>
    <row r="43" spans="2:8" s="33" customFormat="1" ht="18.5">
      <c r="C43" s="76"/>
      <c r="E43" s="34"/>
    </row>
    <row r="44" spans="2:8" s="33" customFormat="1" ht="18.5">
      <c r="C44" s="76"/>
      <c r="E44" s="34"/>
    </row>
    <row r="45" spans="2:8" s="33" customFormat="1" ht="18.5">
      <c r="C45" s="76"/>
      <c r="E45" s="34"/>
    </row>
    <row r="46" spans="2:8" s="33" customFormat="1" ht="18.5">
      <c r="C46" s="76"/>
      <c r="E46" s="34"/>
    </row>
    <row r="47" spans="2:8" s="33" customFormat="1" ht="18.5">
      <c r="C47" s="76"/>
      <c r="E47" s="34"/>
    </row>
    <row r="48" spans="2:8" s="33" customFormat="1" ht="18.5">
      <c r="C48" s="76"/>
      <c r="E48" s="34"/>
    </row>
    <row r="49" spans="3:5" s="33" customFormat="1" ht="18.5">
      <c r="C49" s="76"/>
      <c r="E49" s="34"/>
    </row>
    <row r="50" spans="3:5" s="33" customFormat="1" ht="18.5">
      <c r="C50" s="76"/>
      <c r="E50" s="34"/>
    </row>
    <row r="51" spans="3:5" s="33" customFormat="1" ht="18.5">
      <c r="C51" s="76"/>
      <c r="E51" s="34"/>
    </row>
    <row r="52" spans="3:5" s="33" customFormat="1" ht="18.5">
      <c r="C52" s="76"/>
      <c r="E52" s="34"/>
    </row>
    <row r="53" spans="3:5" s="33" customFormat="1" ht="18.5">
      <c r="C53" s="76"/>
      <c r="E53" s="34"/>
    </row>
    <row r="54" spans="3:5" s="33" customFormat="1" ht="18.5">
      <c r="C54" s="76"/>
      <c r="E54" s="34"/>
    </row>
    <row r="55" spans="3:5" s="33" customFormat="1" ht="18.5">
      <c r="C55" s="76"/>
      <c r="E55" s="34"/>
    </row>
    <row r="56" spans="3:5" s="33" customFormat="1" ht="18.5">
      <c r="C56" s="76"/>
      <c r="E56" s="34"/>
    </row>
    <row r="57" spans="3:5" s="33" customFormat="1" ht="18.5">
      <c r="C57" s="76"/>
      <c r="E57" s="34"/>
    </row>
    <row r="58" spans="3:5" s="33" customFormat="1" ht="18.5">
      <c r="C58" s="76"/>
      <c r="E58" s="34"/>
    </row>
    <row r="59" spans="3:5" s="33" customFormat="1" ht="18.5">
      <c r="C59" s="76"/>
      <c r="E59" s="34"/>
    </row>
  </sheetData>
  <sheetProtection selectLockedCells="1"/>
  <mergeCells count="3">
    <mergeCell ref="G2:H2"/>
    <mergeCell ref="G3:H5"/>
    <mergeCell ref="B4:C5"/>
  </mergeCells>
  <hyperlinks>
    <hyperlink ref="C32" r:id="rId1" display="https://extranet.who.int/pqweb/content/none-used-labelling-supply-through-un-agencies-also-marketed-labelled-commercial-name-comb-1" xr:uid="{A387CC00-71BC-4BB3-B9B9-FE35D71E3607}"/>
    <hyperlink ref="H32" r:id="rId2" display="https://extranet.who.int/pqweb/content/none-used-labelling-supply-through-un-agencies-also-marketed-labelled-commercial-name-comb-1" xr:uid="{8A6CB126-ECC6-40B9-B1D1-5E467A3CA7CB}"/>
  </hyperlinks>
  <pageMargins left="0.25" right="0.25" top="0.75" bottom="0.75" header="0.3" footer="0.3"/>
  <pageSetup paperSize="8" scale="16" orientation="landscape"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AC54"/>
  <sheetViews>
    <sheetView showGridLines="0" topLeftCell="B20" zoomScale="60" zoomScaleNormal="60" workbookViewId="0">
      <selection activeCell="C27" sqref="C27:F27"/>
    </sheetView>
  </sheetViews>
  <sheetFormatPr defaultColWidth="9.1796875" defaultRowHeight="14.5"/>
  <cols>
    <col min="1" max="1" width="9.1796875" style="309"/>
    <col min="2" max="2" width="61.7265625" style="309" customWidth="1"/>
    <col min="3" max="3" width="40.81640625" style="309" customWidth="1"/>
    <col min="4" max="4" width="43.7265625" style="309" customWidth="1"/>
    <col min="5" max="5" width="38.54296875" style="309" customWidth="1"/>
    <col min="6" max="6" width="46.26953125" style="309" customWidth="1"/>
    <col min="7" max="7" width="9.1796875" style="309"/>
    <col min="8" max="8" width="9.1796875" style="12"/>
    <col min="9" max="9" width="9.453125" customWidth="1"/>
    <col min="10" max="10" width="48.453125" style="309" customWidth="1"/>
    <col min="11" max="13" width="37.6328125" style="309" customWidth="1"/>
    <col min="14" max="14" width="45.36328125" style="309" customWidth="1"/>
    <col min="15" max="16384" width="9.1796875" style="309"/>
  </cols>
  <sheetData>
    <row r="1" spans="1:29">
      <c r="J1"/>
      <c r="K1"/>
      <c r="L1"/>
      <c r="M1"/>
    </row>
    <row r="2" spans="1:29" ht="31">
      <c r="B2" s="310" t="str">
        <f>[1]Cholera!B2</f>
        <v>ON THE                              MENU</v>
      </c>
      <c r="C2" s="311"/>
      <c r="H2" s="20"/>
      <c r="I2" s="15"/>
      <c r="J2" s="18" t="str">
        <f>Choléra!P2</f>
        <v>AUTRES VACCINS PRÉ-QUALIFIÉS NON PRÉSENTÉS DANS LE MENU DE GAVI</v>
      </c>
      <c r="K2" s="18"/>
      <c r="L2" s="18"/>
      <c r="M2" s="18"/>
    </row>
    <row r="3" spans="1:29" ht="18.5" customHeight="1">
      <c r="H3" s="34"/>
      <c r="I3" s="33"/>
      <c r="J3" s="1023" t="str">
        <f>Choléra!P3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K3" s="1023"/>
      <c r="L3" s="1023"/>
      <c r="M3" s="1023"/>
      <c r="N3" s="1023"/>
      <c r="O3" s="1023"/>
      <c r="P3" s="1023"/>
      <c r="Q3" s="1023"/>
      <c r="R3" s="1023"/>
      <c r="S3" s="1023"/>
      <c r="T3" s="1023"/>
      <c r="U3" s="1023"/>
      <c r="V3" s="1023"/>
      <c r="W3" s="1023"/>
      <c r="X3" s="613"/>
      <c r="Y3" s="613"/>
      <c r="Z3" s="613"/>
      <c r="AA3" s="613"/>
      <c r="AB3" s="613"/>
      <c r="AC3" s="613"/>
    </row>
    <row r="4" spans="1:29" ht="18.5">
      <c r="A4" s="312"/>
      <c r="B4" s="1777" t="str">
        <f>[1]Cholera!B4</f>
        <v xml:space="preserve">The vaccines listed below are currently offered by Gavi and listed in the country application portal.   
</v>
      </c>
      <c r="C4" s="312"/>
      <c r="H4" s="34"/>
      <c r="I4" s="33"/>
      <c r="J4" s="1023"/>
      <c r="K4" s="1023"/>
      <c r="L4" s="1023"/>
      <c r="M4" s="1023"/>
      <c r="N4" s="1023"/>
      <c r="O4" s="1023"/>
      <c r="P4" s="1023"/>
      <c r="Q4" s="1023"/>
      <c r="R4" s="1023"/>
      <c r="S4" s="1023"/>
      <c r="T4" s="1023"/>
      <c r="U4" s="1023"/>
      <c r="V4" s="1023"/>
      <c r="W4" s="1023"/>
      <c r="X4" s="613"/>
      <c r="Y4" s="613"/>
      <c r="Z4" s="613"/>
      <c r="AA4" s="613"/>
      <c r="AB4" s="613"/>
      <c r="AC4" s="613"/>
    </row>
    <row r="5" spans="1:29" ht="18.5">
      <c r="A5" s="312"/>
      <c r="B5" s="1777"/>
      <c r="C5" s="312"/>
      <c r="H5" s="34"/>
      <c r="I5" s="33"/>
      <c r="J5" s="1023"/>
      <c r="K5" s="1023"/>
      <c r="L5" s="1023"/>
      <c r="M5" s="1023"/>
      <c r="N5" s="1023"/>
      <c r="O5" s="1023"/>
      <c r="P5" s="1023"/>
      <c r="Q5" s="1023"/>
      <c r="R5" s="1023"/>
      <c r="S5" s="1023"/>
      <c r="T5" s="1023"/>
      <c r="U5" s="1023"/>
      <c r="V5" s="1023"/>
      <c r="W5" s="1023"/>
      <c r="X5" s="613"/>
      <c r="Y5" s="613"/>
      <c r="Z5" s="613"/>
      <c r="AA5" s="613"/>
      <c r="AB5" s="613"/>
      <c r="AC5" s="613"/>
    </row>
    <row r="6" spans="1:29" ht="19" thickBot="1">
      <c r="A6" s="312"/>
      <c r="B6" s="313"/>
      <c r="C6" s="312"/>
      <c r="H6" s="34"/>
      <c r="I6" s="33"/>
    </row>
    <row r="7" spans="1:29" ht="21">
      <c r="A7" s="312"/>
      <c r="B7" s="314" t="s">
        <v>3</v>
      </c>
      <c r="C7" s="1771" t="s">
        <v>388</v>
      </c>
      <c r="D7" s="1772"/>
      <c r="E7" s="1772"/>
      <c r="F7" s="1773"/>
      <c r="H7" s="34"/>
      <c r="I7" s="33"/>
      <c r="J7" s="314" t="s">
        <v>3</v>
      </c>
      <c r="K7" s="1771" t="s">
        <v>388</v>
      </c>
      <c r="L7" s="1772"/>
      <c r="M7" s="1772"/>
      <c r="N7" s="1773"/>
    </row>
    <row r="8" spans="1:29" ht="21" customHeight="1">
      <c r="A8" s="312"/>
      <c r="B8" s="315" t="s">
        <v>47</v>
      </c>
      <c r="C8" s="1734" t="s">
        <v>642</v>
      </c>
      <c r="D8" s="1734"/>
      <c r="E8" s="1744" t="s">
        <v>643</v>
      </c>
      <c r="F8" s="1737"/>
      <c r="H8" s="34"/>
      <c r="I8" s="33"/>
      <c r="J8" s="315" t="s">
        <v>47</v>
      </c>
      <c r="K8" s="1735" t="s">
        <v>389</v>
      </c>
      <c r="L8" s="1744"/>
      <c r="M8" s="1744"/>
      <c r="N8" s="1737"/>
    </row>
    <row r="9" spans="1:29" ht="21">
      <c r="A9" s="312"/>
      <c r="B9" s="315" t="s">
        <v>5</v>
      </c>
      <c r="C9" s="1774" t="s">
        <v>383</v>
      </c>
      <c r="D9" s="1774"/>
      <c r="E9" s="1767" t="s">
        <v>641</v>
      </c>
      <c r="F9" s="1779"/>
      <c r="H9" s="34"/>
      <c r="I9" s="33"/>
      <c r="J9" s="315" t="s">
        <v>5</v>
      </c>
      <c r="K9" s="1774" t="s">
        <v>383</v>
      </c>
      <c r="L9" s="1774"/>
      <c r="M9" s="1749" t="s">
        <v>504</v>
      </c>
      <c r="N9" s="1748"/>
    </row>
    <row r="10" spans="1:29" ht="58">
      <c r="A10" s="312"/>
      <c r="B10" s="316" t="s">
        <v>8</v>
      </c>
      <c r="C10" s="1780" t="s">
        <v>411</v>
      </c>
      <c r="D10" s="1742"/>
      <c r="E10" s="1742"/>
      <c r="F10" s="1743"/>
      <c r="H10" s="34"/>
      <c r="I10" s="33"/>
      <c r="J10" s="316" t="s">
        <v>8</v>
      </c>
      <c r="K10" s="1741" t="s">
        <v>571</v>
      </c>
      <c r="L10" s="1741"/>
      <c r="M10" s="1742" t="s">
        <v>571</v>
      </c>
      <c r="N10" s="1743"/>
    </row>
    <row r="11" spans="1:29" ht="21" customHeight="1">
      <c r="A11" s="312"/>
      <c r="B11" s="369" t="s">
        <v>660</v>
      </c>
      <c r="C11" s="1735" t="s">
        <v>144</v>
      </c>
      <c r="D11" s="1744"/>
      <c r="E11" s="1744"/>
      <c r="F11" s="1737"/>
      <c r="H11" s="34"/>
      <c r="I11" s="33"/>
      <c r="J11" s="369" t="s">
        <v>660</v>
      </c>
      <c r="K11" s="1735" t="s">
        <v>300</v>
      </c>
      <c r="L11" s="1744"/>
      <c r="M11" s="1744"/>
      <c r="N11" s="1737"/>
    </row>
    <row r="12" spans="1:29" ht="18.5">
      <c r="A12" s="312"/>
      <c r="B12" s="315" t="s">
        <v>305</v>
      </c>
      <c r="C12" s="1751" t="s">
        <v>555</v>
      </c>
      <c r="D12" s="1752"/>
      <c r="E12" s="1752"/>
      <c r="F12" s="1753"/>
      <c r="H12" s="34"/>
      <c r="I12" s="33"/>
      <c r="J12" s="315" t="s">
        <v>305</v>
      </c>
      <c r="K12" s="1751" t="s">
        <v>555</v>
      </c>
      <c r="L12" s="1752"/>
      <c r="M12" s="1752"/>
      <c r="N12" s="1753"/>
    </row>
    <row r="13" spans="1:29" ht="80.25" customHeight="1">
      <c r="A13" s="312"/>
      <c r="B13" s="317" t="s">
        <v>11</v>
      </c>
      <c r="C13" s="1735" t="s">
        <v>390</v>
      </c>
      <c r="D13" s="1744"/>
      <c r="E13" s="1744"/>
      <c r="F13" s="1737"/>
      <c r="H13" s="34"/>
      <c r="I13" s="33"/>
      <c r="J13" s="317" t="s">
        <v>11</v>
      </c>
      <c r="K13" s="1735" t="s">
        <v>390</v>
      </c>
      <c r="L13" s="1744"/>
      <c r="M13" s="1744"/>
      <c r="N13" s="1737"/>
    </row>
    <row r="14" spans="1:29" ht="21">
      <c r="A14" s="312"/>
      <c r="B14" s="370" t="s">
        <v>661</v>
      </c>
      <c r="C14" s="1778">
        <v>1.39</v>
      </c>
      <c r="D14" s="1761"/>
      <c r="E14" s="1761"/>
      <c r="F14" s="1762"/>
      <c r="H14" s="34"/>
      <c r="I14" s="33"/>
      <c r="J14" s="370" t="s">
        <v>661</v>
      </c>
      <c r="K14" s="1760" t="s">
        <v>292</v>
      </c>
      <c r="L14" s="1760"/>
      <c r="M14" s="1761" t="s">
        <v>255</v>
      </c>
      <c r="N14" s="1762"/>
    </row>
    <row r="15" spans="1:29" ht="37">
      <c r="A15" s="312"/>
      <c r="B15" s="318" t="s">
        <v>391</v>
      </c>
      <c r="C15" s="1757">
        <v>1</v>
      </c>
      <c r="D15" s="1758"/>
      <c r="E15" s="1758"/>
      <c r="F15" s="1759"/>
      <c r="H15" s="34"/>
      <c r="I15" s="33"/>
      <c r="J15" s="318" t="s">
        <v>391</v>
      </c>
      <c r="K15" s="1757">
        <v>1</v>
      </c>
      <c r="L15" s="1758"/>
      <c r="M15" s="1758"/>
      <c r="N15" s="1759"/>
    </row>
    <row r="16" spans="1:29" ht="39.5">
      <c r="A16" s="312"/>
      <c r="B16" s="320" t="s">
        <v>662</v>
      </c>
      <c r="C16" s="1778">
        <f>C15*C14</f>
        <v>1.39</v>
      </c>
      <c r="D16" s="1761"/>
      <c r="E16" s="1761"/>
      <c r="F16" s="1762"/>
      <c r="H16" s="34"/>
      <c r="I16" s="33"/>
      <c r="J16" s="320" t="s">
        <v>662</v>
      </c>
      <c r="K16" s="1760" t="s">
        <v>292</v>
      </c>
      <c r="L16" s="1760"/>
      <c r="M16" s="1761" t="s">
        <v>255</v>
      </c>
      <c r="N16" s="1762"/>
    </row>
    <row r="17" spans="1:14" ht="21">
      <c r="A17" s="312"/>
      <c r="B17" s="319" t="s">
        <v>12</v>
      </c>
      <c r="C17" s="1763">
        <v>0.1</v>
      </c>
      <c r="D17" s="1764"/>
      <c r="E17" s="1764"/>
      <c r="F17" s="1765"/>
      <c r="H17" s="34"/>
      <c r="I17" s="33"/>
      <c r="J17" s="319" t="s">
        <v>12</v>
      </c>
      <c r="K17" s="1763">
        <v>0.1</v>
      </c>
      <c r="L17" s="1764"/>
      <c r="M17" s="1764"/>
      <c r="N17" s="1765"/>
    </row>
    <row r="18" spans="1:14" ht="55.5">
      <c r="A18" s="312"/>
      <c r="B18" s="320" t="s">
        <v>669</v>
      </c>
      <c r="C18" s="1778">
        <f>(C16*(1/(1-C17)))</f>
        <v>1.5444444444444445</v>
      </c>
      <c r="D18" s="1761"/>
      <c r="E18" s="1761"/>
      <c r="F18" s="1762"/>
      <c r="H18" s="34"/>
      <c r="I18" s="33"/>
      <c r="J18" s="320" t="s">
        <v>669</v>
      </c>
      <c r="K18" s="1760" t="s">
        <v>292</v>
      </c>
      <c r="L18" s="1760"/>
      <c r="M18" s="1761" t="s">
        <v>255</v>
      </c>
      <c r="N18" s="1762"/>
    </row>
    <row r="19" spans="1:14" ht="21">
      <c r="A19" s="312"/>
      <c r="B19" s="321" t="s">
        <v>14</v>
      </c>
      <c r="C19" s="1774" t="s">
        <v>203</v>
      </c>
      <c r="D19" s="1774"/>
      <c r="E19" s="1767" t="s">
        <v>482</v>
      </c>
      <c r="F19" s="1781"/>
      <c r="H19" s="34"/>
      <c r="I19" s="33"/>
      <c r="J19" s="321" t="s">
        <v>14</v>
      </c>
      <c r="K19" s="1766" t="s">
        <v>203</v>
      </c>
      <c r="L19" s="1767"/>
      <c r="M19" s="1766" t="s">
        <v>482</v>
      </c>
      <c r="N19" s="1768"/>
    </row>
    <row r="20" spans="1:14" ht="21">
      <c r="A20" s="312"/>
      <c r="B20" s="321" t="s">
        <v>17</v>
      </c>
      <c r="C20" s="1734" t="s">
        <v>384</v>
      </c>
      <c r="D20" s="1734"/>
      <c r="E20" s="1749" t="s">
        <v>505</v>
      </c>
      <c r="F20" s="1750"/>
      <c r="H20" s="34"/>
      <c r="I20" s="33"/>
      <c r="J20" s="321" t="s">
        <v>17</v>
      </c>
      <c r="K20" s="1769" t="s">
        <v>384</v>
      </c>
      <c r="L20" s="1749"/>
      <c r="M20" s="1769" t="s">
        <v>505</v>
      </c>
      <c r="N20" s="1770"/>
    </row>
    <row r="21" spans="1:14" ht="21">
      <c r="A21" s="312"/>
      <c r="B21" s="315" t="s">
        <v>20</v>
      </c>
      <c r="C21" s="1751" t="s">
        <v>21</v>
      </c>
      <c r="D21" s="1752"/>
      <c r="E21" s="1752"/>
      <c r="F21" s="1753"/>
      <c r="H21" s="34"/>
      <c r="I21" s="33"/>
      <c r="J21" s="315" t="s">
        <v>20</v>
      </c>
      <c r="K21" s="1751" t="s">
        <v>21</v>
      </c>
      <c r="L21" s="1752"/>
      <c r="M21" s="1752"/>
      <c r="N21" s="1753"/>
    </row>
    <row r="22" spans="1:14" ht="21">
      <c r="A22" s="312"/>
      <c r="B22" s="315" t="s">
        <v>24</v>
      </c>
      <c r="C22" s="1751" t="s">
        <v>385</v>
      </c>
      <c r="D22" s="1752"/>
      <c r="E22" s="1752"/>
      <c r="F22" s="1753"/>
      <c r="H22" s="34"/>
      <c r="I22" s="33"/>
      <c r="J22" s="315" t="s">
        <v>24</v>
      </c>
      <c r="K22" s="1751" t="s">
        <v>385</v>
      </c>
      <c r="L22" s="1752"/>
      <c r="M22" s="1752"/>
      <c r="N22" s="1753"/>
    </row>
    <row r="23" spans="1:14" ht="21">
      <c r="A23" s="312"/>
      <c r="B23" s="315" t="s">
        <v>27</v>
      </c>
      <c r="C23" s="1754" t="s">
        <v>573</v>
      </c>
      <c r="D23" s="1754"/>
      <c r="E23" s="1755">
        <v>43933</v>
      </c>
      <c r="F23" s="1756"/>
      <c r="H23" s="34"/>
      <c r="I23" s="33"/>
      <c r="J23" s="315" t="s">
        <v>27</v>
      </c>
      <c r="K23" s="1754" t="s">
        <v>573</v>
      </c>
      <c r="L23" s="1754"/>
      <c r="M23" s="1755">
        <v>43933</v>
      </c>
      <c r="N23" s="1756"/>
    </row>
    <row r="24" spans="1:14" ht="21">
      <c r="A24" s="312"/>
      <c r="B24" s="315" t="s">
        <v>260</v>
      </c>
      <c r="C24" s="1751" t="s">
        <v>63</v>
      </c>
      <c r="D24" s="1752"/>
      <c r="E24" s="1752"/>
      <c r="F24" s="1753"/>
      <c r="H24" s="34"/>
      <c r="I24" s="33"/>
      <c r="J24" s="315" t="s">
        <v>260</v>
      </c>
      <c r="K24" s="1751" t="s">
        <v>63</v>
      </c>
      <c r="L24" s="1752"/>
      <c r="M24" s="1752"/>
      <c r="N24" s="1753"/>
    </row>
    <row r="25" spans="1:14" ht="39" customHeight="1">
      <c r="A25" s="312"/>
      <c r="B25" s="315" t="s">
        <v>28</v>
      </c>
      <c r="C25" s="1734" t="s">
        <v>444</v>
      </c>
      <c r="D25" s="1734"/>
      <c r="E25" s="1749" t="s">
        <v>506</v>
      </c>
      <c r="F25" s="1750"/>
      <c r="H25" s="34"/>
      <c r="I25" s="33"/>
      <c r="J25" s="315" t="s">
        <v>28</v>
      </c>
      <c r="K25" s="1734" t="s">
        <v>698</v>
      </c>
      <c r="L25" s="1734"/>
      <c r="M25" s="1749" t="s">
        <v>572</v>
      </c>
      <c r="N25" s="1750"/>
    </row>
    <row r="26" spans="1:14" ht="21">
      <c r="A26" s="312"/>
      <c r="B26" s="322" t="s">
        <v>264</v>
      </c>
      <c r="C26" s="1734" t="s">
        <v>386</v>
      </c>
      <c r="D26" s="1734"/>
      <c r="E26" s="1749" t="s">
        <v>461</v>
      </c>
      <c r="F26" s="1750"/>
      <c r="H26" s="34"/>
      <c r="I26" s="33"/>
      <c r="J26" s="322" t="s">
        <v>264</v>
      </c>
      <c r="K26" s="1734" t="s">
        <v>386</v>
      </c>
      <c r="L26" s="1734"/>
      <c r="M26" s="1749" t="s">
        <v>461</v>
      </c>
      <c r="N26" s="1750"/>
    </row>
    <row r="27" spans="1:14" ht="21">
      <c r="A27" s="312"/>
      <c r="B27" s="315" t="s">
        <v>37</v>
      </c>
      <c r="C27" s="1735" t="s">
        <v>445</v>
      </c>
      <c r="D27" s="1744"/>
      <c r="E27" s="1744"/>
      <c r="F27" s="1737"/>
      <c r="H27" s="34"/>
      <c r="I27" s="33"/>
      <c r="J27" s="315" t="s">
        <v>37</v>
      </c>
      <c r="K27" s="1734" t="s">
        <v>699</v>
      </c>
      <c r="L27" s="1734"/>
      <c r="M27" s="1744" t="s">
        <v>700</v>
      </c>
      <c r="N27" s="1737"/>
    </row>
    <row r="28" spans="1:14" ht="21">
      <c r="A28" s="312"/>
      <c r="B28" s="315" t="s">
        <v>39</v>
      </c>
      <c r="C28" s="1751" t="s">
        <v>41</v>
      </c>
      <c r="D28" s="1752"/>
      <c r="E28" s="1752"/>
      <c r="F28" s="1753"/>
      <c r="H28" s="34"/>
      <c r="I28" s="33"/>
      <c r="J28" s="315" t="s">
        <v>39</v>
      </c>
      <c r="K28" s="1751" t="s">
        <v>41</v>
      </c>
      <c r="L28" s="1752"/>
      <c r="M28" s="1752"/>
      <c r="N28" s="1753"/>
    </row>
    <row r="29" spans="1:14" ht="69" customHeight="1">
      <c r="A29" s="312"/>
      <c r="B29" s="315" t="s">
        <v>43</v>
      </c>
      <c r="C29" s="1735" t="s">
        <v>644</v>
      </c>
      <c r="D29" s="1744"/>
      <c r="E29" s="1744"/>
      <c r="F29" s="1737"/>
      <c r="H29" s="34"/>
      <c r="I29" s="33"/>
      <c r="J29" s="315" t="s">
        <v>43</v>
      </c>
      <c r="K29" s="1734" t="s">
        <v>387</v>
      </c>
      <c r="L29" s="1734"/>
      <c r="M29" s="694"/>
      <c r="N29" s="695"/>
    </row>
    <row r="30" spans="1:14" ht="201" customHeight="1">
      <c r="A30" s="312"/>
      <c r="B30" s="315" t="s">
        <v>415</v>
      </c>
      <c r="C30" s="1734" t="s">
        <v>645</v>
      </c>
      <c r="D30" s="1734"/>
      <c r="E30" s="1734" t="s">
        <v>255</v>
      </c>
      <c r="F30" s="1776"/>
      <c r="H30" s="34"/>
      <c r="I30" s="33"/>
      <c r="J30" s="315" t="s">
        <v>415</v>
      </c>
      <c r="K30" s="1735" t="s">
        <v>645</v>
      </c>
      <c r="L30" s="1736"/>
      <c r="M30" s="1735"/>
      <c r="N30" s="1737"/>
    </row>
    <row r="31" spans="1:14" ht="21">
      <c r="A31" s="312"/>
      <c r="B31" s="317" t="s">
        <v>44</v>
      </c>
      <c r="C31" s="1745" t="s">
        <v>696</v>
      </c>
      <c r="D31" s="1775"/>
      <c r="E31" s="1747" t="s">
        <v>697</v>
      </c>
      <c r="F31" s="1748"/>
      <c r="H31" s="34"/>
      <c r="I31" s="33"/>
      <c r="J31" s="317" t="s">
        <v>44</v>
      </c>
      <c r="K31" s="1745" t="s">
        <v>701</v>
      </c>
      <c r="L31" s="1746"/>
      <c r="M31" s="1747" t="s">
        <v>702</v>
      </c>
      <c r="N31" s="1748"/>
    </row>
    <row r="32" spans="1:14" ht="21">
      <c r="A32" s="312"/>
      <c r="B32" s="317" t="s">
        <v>45</v>
      </c>
      <c r="C32" s="1735" t="s">
        <v>292</v>
      </c>
      <c r="D32" s="1744"/>
      <c r="E32" s="1744"/>
      <c r="F32" s="1737"/>
      <c r="H32" s="34"/>
      <c r="I32" s="33"/>
      <c r="J32" s="317" t="s">
        <v>45</v>
      </c>
      <c r="K32" s="1735" t="s">
        <v>292</v>
      </c>
      <c r="L32" s="1744"/>
      <c r="M32" s="1744"/>
      <c r="N32" s="1737"/>
    </row>
    <row r="33" spans="1:14" ht="18.5">
      <c r="A33" s="312"/>
      <c r="B33" s="317" t="s">
        <v>293</v>
      </c>
      <c r="C33" s="1735" t="s">
        <v>292</v>
      </c>
      <c r="D33" s="1744"/>
      <c r="E33" s="1744"/>
      <c r="F33" s="1737"/>
      <c r="H33" s="34"/>
      <c r="I33" s="33"/>
      <c r="J33" s="317" t="s">
        <v>293</v>
      </c>
      <c r="K33" s="1735" t="s">
        <v>292</v>
      </c>
      <c r="L33" s="1744"/>
      <c r="M33" s="1744"/>
      <c r="N33" s="1737"/>
    </row>
    <row r="34" spans="1:14" ht="19" thickBot="1">
      <c r="A34" s="312"/>
      <c r="B34" s="323" t="s">
        <v>540</v>
      </c>
      <c r="C34" s="1738" t="s">
        <v>292</v>
      </c>
      <c r="D34" s="1739"/>
      <c r="E34" s="1739"/>
      <c r="F34" s="1740"/>
      <c r="H34" s="34"/>
      <c r="I34" s="33"/>
      <c r="J34" s="323" t="s">
        <v>540</v>
      </c>
      <c r="K34" s="1738" t="s">
        <v>292</v>
      </c>
      <c r="L34" s="1739"/>
      <c r="M34" s="1739"/>
      <c r="N34" s="1740"/>
    </row>
    <row r="35" spans="1:14" ht="18.5">
      <c r="A35" s="312"/>
      <c r="B35" s="33"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5" s="312"/>
      <c r="H35" s="34"/>
      <c r="I35" s="33"/>
    </row>
    <row r="36" spans="1:14" ht="18.5">
      <c r="A36" s="312"/>
      <c r="B36" s="33" t="str">
        <f>Choléra!B37</f>
        <v>2 Source : MENU DE PRODUITS UNICEF POUR LES VACCINS FOURNIS PAR L’UNICEF À GAVI, L’ALLIANCE DU VACCIN (https://www.unicef.org/supply/media/17191/file/Gavi-Product-Menu-May-2023.pdf)</v>
      </c>
      <c r="C36" s="312"/>
      <c r="H36" s="34"/>
      <c r="I36" s="33"/>
    </row>
    <row r="37" spans="1:14" ht="18.5">
      <c r="A37" s="312"/>
      <c r="B37" s="33" t="str">
        <f>Choléra!B38</f>
        <v>3 Source : Note de synthèse de l'OMS: http://www.who.int/immunization/documents/positionpapers/en/</v>
      </c>
      <c r="C37" s="312"/>
      <c r="H37" s="34"/>
      <c r="I37" s="33"/>
    </row>
    <row r="38" spans="1:14" ht="18.5">
      <c r="A38" s="312"/>
      <c r="B38" s="33" t="str">
        <f>Choléra!B39</f>
        <v xml:space="preserve">4 Source : Secrétariat de Gavi, voir l'onglet définitions pour les détails </v>
      </c>
      <c r="C38" s="312"/>
      <c r="H38" s="34"/>
      <c r="I38" s="33"/>
    </row>
    <row r="39" spans="1:14" ht="18.5">
      <c r="A39" s="312"/>
      <c r="B39" s="33" t="str">
        <f>Choléra!B40</f>
        <v>5 Source : Étude des estimations OMS des taux indicatifs de perte en vaccins, 2021</v>
      </c>
      <c r="C39" s="312"/>
      <c r="H39" s="34"/>
      <c r="I39" s="33"/>
    </row>
    <row r="40" spans="1:14" ht="18.5">
      <c r="A40" s="312"/>
      <c r="B40" s="312"/>
      <c r="C40" s="312"/>
      <c r="H40" s="34"/>
      <c r="I40" s="33"/>
    </row>
    <row r="41" spans="1:14" ht="18.5">
      <c r="A41" s="312"/>
      <c r="B41" s="312"/>
      <c r="C41" s="312"/>
      <c r="H41" s="34"/>
      <c r="I41" s="33"/>
    </row>
    <row r="42" spans="1:14" ht="18.5">
      <c r="H42" s="34"/>
      <c r="I42" s="33"/>
    </row>
    <row r="43" spans="1:14" ht="18.5">
      <c r="H43" s="34"/>
      <c r="I43" s="33"/>
    </row>
    <row r="44" spans="1:14" ht="18.5">
      <c r="H44" s="34"/>
      <c r="I44" s="33"/>
    </row>
    <row r="45" spans="1:14" ht="18.5">
      <c r="H45" s="34"/>
      <c r="I45" s="33"/>
    </row>
    <row r="46" spans="1:14" ht="18.5">
      <c r="H46" s="34"/>
      <c r="I46" s="33"/>
    </row>
    <row r="48" spans="1:14" ht="18.5">
      <c r="H48" s="34"/>
      <c r="I48" s="33"/>
    </row>
    <row r="49" spans="8:9" ht="18.5">
      <c r="H49" s="34"/>
      <c r="I49" s="33"/>
    </row>
    <row r="50" spans="8:9" ht="18.5">
      <c r="H50" s="34"/>
      <c r="I50" s="33"/>
    </row>
    <row r="51" spans="8:9" ht="18.5">
      <c r="H51" s="34"/>
      <c r="I51" s="33"/>
    </row>
    <row r="52" spans="8:9" ht="18.5">
      <c r="H52" s="34"/>
      <c r="I52" s="33"/>
    </row>
    <row r="53" spans="8:9" ht="18.5">
      <c r="H53" s="34"/>
      <c r="I53" s="33"/>
    </row>
    <row r="54" spans="8:9" ht="18.5">
      <c r="H54" s="34"/>
      <c r="I54" s="33"/>
    </row>
  </sheetData>
  <mergeCells count="80">
    <mergeCell ref="C23:D23"/>
    <mergeCell ref="C14:F14"/>
    <mergeCell ref="E9:F9"/>
    <mergeCell ref="C24:F24"/>
    <mergeCell ref="C10:F10"/>
    <mergeCell ref="C13:F13"/>
    <mergeCell ref="C19:D19"/>
    <mergeCell ref="E19:F19"/>
    <mergeCell ref="E20:F20"/>
    <mergeCell ref="C18:F18"/>
    <mergeCell ref="E23:F23"/>
    <mergeCell ref="C22:F22"/>
    <mergeCell ref="C21:F21"/>
    <mergeCell ref="C20:D20"/>
    <mergeCell ref="B4:B5"/>
    <mergeCell ref="C9:D9"/>
    <mergeCell ref="C7:F7"/>
    <mergeCell ref="C17:F17"/>
    <mergeCell ref="C16:F16"/>
    <mergeCell ref="C11:F11"/>
    <mergeCell ref="C12:F12"/>
    <mergeCell ref="C15:F15"/>
    <mergeCell ref="C8:D8"/>
    <mergeCell ref="E8:F8"/>
    <mergeCell ref="E31:F31"/>
    <mergeCell ref="C29:F29"/>
    <mergeCell ref="E25:F25"/>
    <mergeCell ref="C34:F34"/>
    <mergeCell ref="C32:F32"/>
    <mergeCell ref="C33:F33"/>
    <mergeCell ref="C31:D31"/>
    <mergeCell ref="C28:F28"/>
    <mergeCell ref="C25:D25"/>
    <mergeCell ref="C26:D26"/>
    <mergeCell ref="E26:F26"/>
    <mergeCell ref="C27:F27"/>
    <mergeCell ref="C30:D30"/>
    <mergeCell ref="E30:F30"/>
    <mergeCell ref="J3:W5"/>
    <mergeCell ref="K11:N11"/>
    <mergeCell ref="K12:N12"/>
    <mergeCell ref="K13:N13"/>
    <mergeCell ref="K14:L14"/>
    <mergeCell ref="M14:N14"/>
    <mergeCell ref="K7:N7"/>
    <mergeCell ref="K8:N8"/>
    <mergeCell ref="K9:L9"/>
    <mergeCell ref="M9:N9"/>
    <mergeCell ref="K21:N21"/>
    <mergeCell ref="K15:N15"/>
    <mergeCell ref="K16:L16"/>
    <mergeCell ref="M16:N16"/>
    <mergeCell ref="K17:N17"/>
    <mergeCell ref="K18:L18"/>
    <mergeCell ref="M18:N18"/>
    <mergeCell ref="K19:L19"/>
    <mergeCell ref="M19:N19"/>
    <mergeCell ref="K20:L20"/>
    <mergeCell ref="M20:N20"/>
    <mergeCell ref="K23:L23"/>
    <mergeCell ref="M23:N23"/>
    <mergeCell ref="K24:N24"/>
    <mergeCell ref="K25:L25"/>
    <mergeCell ref="M25:N25"/>
    <mergeCell ref="K29:L29"/>
    <mergeCell ref="K30:L30"/>
    <mergeCell ref="M30:N30"/>
    <mergeCell ref="K34:N34"/>
    <mergeCell ref="K10:L10"/>
    <mergeCell ref="M10:N10"/>
    <mergeCell ref="K27:L27"/>
    <mergeCell ref="M27:N27"/>
    <mergeCell ref="K31:L31"/>
    <mergeCell ref="M31:N31"/>
    <mergeCell ref="K32:N32"/>
    <mergeCell ref="K33:N33"/>
    <mergeCell ref="K26:L26"/>
    <mergeCell ref="M26:N26"/>
    <mergeCell ref="K28:N28"/>
    <mergeCell ref="K22:N22"/>
  </mergeCells>
  <hyperlinks>
    <hyperlink ref="C31" r:id="rId1" xr:uid="{00000000-0004-0000-0C00-000000000000}"/>
    <hyperlink ref="E31" r:id="rId2" xr:uid="{025307DF-135A-4949-83C6-177F2D95FC7F}"/>
    <hyperlink ref="K31" r:id="rId3" xr:uid="{AF807DF8-2E42-4572-BA44-A3420877B53C}"/>
    <hyperlink ref="M31" r:id="rId4" xr:uid="{58F32D3F-4F84-464A-A998-B49436B4AFC9}"/>
  </hyperlinks>
  <pageMargins left="0.7" right="0.7" top="0.75" bottom="0.75" header="0.3" footer="0.3"/>
  <pageSetup paperSize="9" orientation="portrait" r:id="rId5"/>
  <drawing r:id="rId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49E9A-0597-4001-8A5A-F2C1B36CF8AB}">
  <sheetPr>
    <tabColor rgb="FF92D050"/>
    <pageSetUpPr fitToPage="1"/>
  </sheetPr>
  <dimension ref="A2:V50"/>
  <sheetViews>
    <sheetView showGridLines="0" topLeftCell="B1" zoomScale="60" zoomScaleNormal="60" workbookViewId="0">
      <selection activeCell="H29" sqref="H29:I29"/>
    </sheetView>
  </sheetViews>
  <sheetFormatPr defaultColWidth="11.453125" defaultRowHeight="14.5"/>
  <cols>
    <col min="1" max="1" width="5.26953125" customWidth="1"/>
    <col min="2" max="2" width="78.7265625" customWidth="1"/>
    <col min="3" max="3" width="13" customWidth="1"/>
    <col min="4" max="4" width="10.90625" customWidth="1"/>
    <col min="5" max="5" width="12.453125" customWidth="1"/>
    <col min="6" max="6" width="11.36328125" customWidth="1"/>
    <col min="7" max="8" width="40.90625" customWidth="1"/>
    <col min="9" max="9" width="45.7265625" customWidth="1"/>
    <col min="10" max="10" width="12" customWidth="1"/>
    <col min="11" max="11" width="9.1796875" style="12" customWidth="1"/>
    <col min="12" max="12" width="11.453125" customWidth="1"/>
    <col min="13" max="13" width="78.26953125" customWidth="1"/>
    <col min="14" max="14" width="59.7265625" customWidth="1"/>
    <col min="15" max="15" width="51.54296875" customWidth="1"/>
    <col min="16" max="17" width="4.54296875" bestFit="1" customWidth="1"/>
    <col min="18" max="18" width="3.26953125" customWidth="1"/>
  </cols>
  <sheetData>
    <row r="2" spans="1:22" ht="47.25" customHeight="1">
      <c r="B2" s="1022" t="str">
        <f>Choléra!B2</f>
        <v>DANS LE MENU</v>
      </c>
      <c r="C2" s="1022"/>
      <c r="D2" s="1022"/>
      <c r="E2" s="1022"/>
      <c r="F2" s="1022"/>
      <c r="G2" s="1022"/>
      <c r="H2" s="246"/>
      <c r="I2" s="246"/>
      <c r="J2" s="15"/>
      <c r="M2" s="18" t="str">
        <f>Choléra!P2</f>
        <v>AUTRES VACCINS PRÉ-QUALIFIÉS NON PRÉSENTÉS DANS LE MENU DE GAVI</v>
      </c>
      <c r="N2" s="18"/>
      <c r="O2" s="18"/>
      <c r="P2" s="18"/>
      <c r="Q2" s="18"/>
      <c r="R2" s="18"/>
      <c r="S2" s="18"/>
      <c r="T2" s="18"/>
      <c r="U2" s="18"/>
      <c r="V2" s="18"/>
    </row>
    <row r="3" spans="1:22" ht="15" customHeight="1">
      <c r="A3" s="33"/>
      <c r="B3" s="33"/>
      <c r="C3" s="33"/>
      <c r="D3" s="33"/>
      <c r="E3" s="33"/>
      <c r="F3" s="33"/>
      <c r="G3" s="33"/>
      <c r="H3" s="33"/>
      <c r="I3" s="33"/>
      <c r="J3" s="33"/>
      <c r="K3" s="34"/>
      <c r="L3" s="33"/>
      <c r="M3" s="1023" t="str">
        <f>Choléra!P3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N3" s="1023"/>
      <c r="O3" s="1023"/>
      <c r="P3" s="1023"/>
      <c r="Q3" s="1023"/>
      <c r="R3" s="1023"/>
      <c r="S3" s="1023"/>
      <c r="T3" s="8"/>
      <c r="U3" s="8"/>
      <c r="V3" s="8"/>
    </row>
    <row r="4" spans="1:22" ht="21.75" customHeight="1">
      <c r="A4" s="33"/>
      <c r="B4" s="1023" t="str">
        <f>Choléra!B4</f>
        <v xml:space="preserve">Les vaccins indiqués ci-dessous sont actuellement proposés par Gavi et figurent dans le portail de soutien du pays.   
</v>
      </c>
      <c r="C4" s="1023"/>
      <c r="D4" s="1023"/>
      <c r="E4" s="1023"/>
      <c r="F4" s="1023"/>
      <c r="G4" s="1023"/>
      <c r="H4" s="242"/>
      <c r="I4" s="242"/>
      <c r="J4" s="33"/>
      <c r="K4" s="34"/>
      <c r="L4" s="33"/>
      <c r="M4" s="1023"/>
      <c r="N4" s="1023"/>
      <c r="O4" s="1023"/>
      <c r="P4" s="1023"/>
      <c r="Q4" s="1023"/>
      <c r="R4" s="1023"/>
      <c r="S4" s="1023"/>
      <c r="T4" s="8"/>
      <c r="U4" s="8"/>
      <c r="V4" s="8"/>
    </row>
    <row r="5" spans="1:22" ht="18.5">
      <c r="A5" s="33"/>
      <c r="B5" s="1023"/>
      <c r="C5" s="1023"/>
      <c r="D5" s="1023"/>
      <c r="E5" s="1023"/>
      <c r="F5" s="1023"/>
      <c r="G5" s="1023"/>
      <c r="H5" s="242"/>
      <c r="I5" s="242"/>
      <c r="J5" s="33"/>
      <c r="K5" s="34"/>
      <c r="L5" s="33"/>
      <c r="M5" s="1023"/>
      <c r="N5" s="1023"/>
      <c r="O5" s="1023"/>
      <c r="P5" s="1023"/>
      <c r="Q5" s="1023"/>
      <c r="R5" s="1023"/>
      <c r="S5" s="1023"/>
      <c r="T5" s="8"/>
      <c r="U5" s="8"/>
      <c r="V5" s="8"/>
    </row>
    <row r="6" spans="1:22" ht="19" thickBot="1">
      <c r="A6" s="33"/>
      <c r="B6" s="33"/>
      <c r="C6" s="33"/>
      <c r="D6" s="33"/>
      <c r="E6" s="33"/>
      <c r="F6" s="33"/>
      <c r="G6" s="76"/>
      <c r="H6" s="76"/>
      <c r="I6" s="76"/>
      <c r="J6" s="33"/>
      <c r="K6" s="34"/>
      <c r="L6" s="33"/>
      <c r="M6" s="33"/>
      <c r="N6" s="33"/>
      <c r="O6" s="33"/>
      <c r="P6" s="33"/>
      <c r="Q6" s="33"/>
      <c r="R6" s="33"/>
      <c r="S6" s="33"/>
    </row>
    <row r="7" spans="1:22" ht="21">
      <c r="A7" s="33"/>
      <c r="B7" s="664" t="s">
        <v>620</v>
      </c>
      <c r="C7" s="1794" t="s">
        <v>587</v>
      </c>
      <c r="D7" s="1795"/>
      <c r="E7" s="1795"/>
      <c r="F7" s="1795"/>
      <c r="G7" s="1795"/>
      <c r="H7" s="1795"/>
      <c r="I7" s="1796"/>
      <c r="J7" s="33"/>
      <c r="K7" s="34"/>
      <c r="L7" s="33"/>
      <c r="M7" s="268" t="s">
        <v>3</v>
      </c>
      <c r="N7" s="1146" t="s">
        <v>587</v>
      </c>
      <c r="O7" s="1148"/>
      <c r="P7" s="33"/>
      <c r="Q7" s="76"/>
      <c r="R7" s="33"/>
      <c r="S7" s="76"/>
    </row>
    <row r="8" spans="1:22" ht="21">
      <c r="A8" s="33"/>
      <c r="B8" s="267" t="s">
        <v>621</v>
      </c>
      <c r="C8" s="1295" t="s">
        <v>626</v>
      </c>
      <c r="D8" s="1248"/>
      <c r="E8" s="1248"/>
      <c r="F8" s="1248"/>
      <c r="G8" s="1843"/>
      <c r="H8" s="1844" t="s">
        <v>649</v>
      </c>
      <c r="I8" s="1845"/>
      <c r="J8" s="33"/>
      <c r="K8" s="34"/>
      <c r="L8" s="33"/>
      <c r="M8" s="269" t="s">
        <v>47</v>
      </c>
      <c r="N8" s="1149" t="s">
        <v>649</v>
      </c>
      <c r="O8" s="1151"/>
      <c r="P8" s="33"/>
      <c r="Q8" s="33"/>
      <c r="R8" s="33"/>
      <c r="S8" s="33"/>
    </row>
    <row r="9" spans="1:22" ht="21">
      <c r="A9" s="33"/>
      <c r="B9" s="267" t="s">
        <v>622</v>
      </c>
      <c r="C9" s="989" t="s">
        <v>595</v>
      </c>
      <c r="D9" s="990"/>
      <c r="E9" s="990"/>
      <c r="F9" s="990"/>
      <c r="G9" s="1124"/>
      <c r="H9" s="1797" t="s">
        <v>595</v>
      </c>
      <c r="I9" s="1798"/>
      <c r="J9" s="33"/>
      <c r="K9" s="34"/>
      <c r="L9" s="33"/>
      <c r="M9" s="269" t="s">
        <v>5</v>
      </c>
      <c r="N9" s="1149" t="s">
        <v>595</v>
      </c>
      <c r="O9" s="1151"/>
      <c r="P9" s="33"/>
      <c r="Q9" s="33"/>
      <c r="R9" s="33"/>
      <c r="S9" s="33"/>
    </row>
    <row r="10" spans="1:22" ht="47" customHeight="1">
      <c r="A10" s="33"/>
      <c r="B10" s="665" t="s">
        <v>623</v>
      </c>
      <c r="C10" s="1030" t="s">
        <v>618</v>
      </c>
      <c r="D10" s="1031"/>
      <c r="E10" s="1031"/>
      <c r="F10" s="1031"/>
      <c r="G10" s="1134"/>
      <c r="H10" s="1793" t="s">
        <v>948</v>
      </c>
      <c r="I10" s="1846"/>
      <c r="J10" s="33"/>
      <c r="K10" s="34"/>
      <c r="L10" s="33"/>
      <c r="M10" s="270" t="s">
        <v>8</v>
      </c>
      <c r="N10" s="1851" t="s">
        <v>945</v>
      </c>
      <c r="O10" s="1852"/>
      <c r="P10" s="33"/>
      <c r="Q10" s="33"/>
      <c r="R10" s="33"/>
      <c r="S10" s="244"/>
    </row>
    <row r="11" spans="1:22" ht="55.5" customHeight="1">
      <c r="A11" s="33"/>
      <c r="B11" s="264" t="s">
        <v>616</v>
      </c>
      <c r="C11" s="1808" t="s">
        <v>651</v>
      </c>
      <c r="D11" s="1809"/>
      <c r="E11" s="1809"/>
      <c r="F11" s="1809"/>
      <c r="G11" s="1809"/>
      <c r="H11" s="1847" t="s">
        <v>946</v>
      </c>
      <c r="I11" s="1848"/>
      <c r="J11" s="33"/>
      <c r="K11" s="34"/>
      <c r="L11" s="106"/>
      <c r="M11" s="302" t="s">
        <v>660</v>
      </c>
      <c r="N11" s="1828" t="s">
        <v>946</v>
      </c>
      <c r="O11" s="1829"/>
      <c r="P11" s="33"/>
      <c r="Q11" s="33"/>
      <c r="R11" s="33"/>
      <c r="S11" s="33"/>
    </row>
    <row r="12" spans="1:22" ht="21">
      <c r="A12" s="33"/>
      <c r="B12" s="6" t="s">
        <v>624</v>
      </c>
      <c r="C12" s="1188" t="s">
        <v>596</v>
      </c>
      <c r="D12" s="1184"/>
      <c r="E12" s="1184"/>
      <c r="F12" s="1184"/>
      <c r="G12" s="1184"/>
      <c r="H12" s="1849" t="s">
        <v>596</v>
      </c>
      <c r="I12" s="1850"/>
      <c r="J12" s="33"/>
      <c r="K12" s="34"/>
      <c r="L12" s="33"/>
      <c r="M12" s="269" t="s">
        <v>305</v>
      </c>
      <c r="N12" s="1149" t="s">
        <v>596</v>
      </c>
      <c r="O12" s="1151"/>
      <c r="P12" s="33"/>
      <c r="Q12" s="33"/>
      <c r="R12" s="33"/>
      <c r="S12" s="33"/>
    </row>
    <row r="13" spans="1:22" ht="409.6" customHeight="1">
      <c r="A13" s="33"/>
      <c r="B13" s="7" t="s">
        <v>954</v>
      </c>
      <c r="C13" s="1185" t="s">
        <v>949</v>
      </c>
      <c r="D13" s="1186"/>
      <c r="E13" s="1186"/>
      <c r="F13" s="1186"/>
      <c r="G13" s="1186"/>
      <c r="H13" s="1801" t="s">
        <v>947</v>
      </c>
      <c r="I13" s="1802"/>
      <c r="J13" s="33"/>
      <c r="K13" s="34"/>
      <c r="L13" s="33"/>
      <c r="M13" s="271" t="s">
        <v>11</v>
      </c>
      <c r="N13" s="1830" t="s">
        <v>947</v>
      </c>
      <c r="O13" s="1831"/>
      <c r="P13" s="33"/>
      <c r="Q13" s="33"/>
      <c r="R13" s="33"/>
      <c r="S13" s="33"/>
    </row>
    <row r="14" spans="1:22" ht="21">
      <c r="A14" s="33"/>
      <c r="B14" s="362" t="s">
        <v>688</v>
      </c>
      <c r="C14" s="1418">
        <f>9.3*1.15</f>
        <v>10.695</v>
      </c>
      <c r="D14" s="1419"/>
      <c r="E14" s="1419"/>
      <c r="F14" s="1419"/>
      <c r="G14" s="1419"/>
      <c r="H14" s="1803">
        <v>3.9</v>
      </c>
      <c r="I14" s="1804"/>
      <c r="J14" s="33"/>
      <c r="K14" s="34"/>
      <c r="L14" s="106"/>
      <c r="M14" s="363" t="s">
        <v>661</v>
      </c>
      <c r="N14" s="1832" t="s">
        <v>652</v>
      </c>
      <c r="O14" s="1833"/>
      <c r="P14" s="33"/>
      <c r="Q14" s="33"/>
      <c r="R14" s="33"/>
      <c r="S14" s="33"/>
    </row>
    <row r="15" spans="1:22" ht="39.5">
      <c r="A15" s="33"/>
      <c r="B15" s="59" t="s">
        <v>617</v>
      </c>
      <c r="C15" s="1805">
        <v>4</v>
      </c>
      <c r="D15" s="1806"/>
      <c r="E15" s="1806"/>
      <c r="F15" s="1807"/>
      <c r="G15" s="666">
        <v>5</v>
      </c>
      <c r="H15" s="941">
        <v>4</v>
      </c>
      <c r="I15" s="942">
        <v>5</v>
      </c>
      <c r="J15" s="33"/>
      <c r="K15" s="34"/>
      <c r="L15" s="106"/>
      <c r="M15" s="272" t="s">
        <v>391</v>
      </c>
      <c r="N15" s="939">
        <v>4</v>
      </c>
      <c r="O15" s="940">
        <v>5</v>
      </c>
      <c r="P15" s="33"/>
      <c r="Q15" s="33"/>
      <c r="R15" s="33"/>
      <c r="S15" s="33"/>
    </row>
    <row r="16" spans="1:22" ht="21">
      <c r="A16" s="33"/>
      <c r="B16" s="285" t="s">
        <v>952</v>
      </c>
      <c r="C16" s="1834">
        <f>C15*C14</f>
        <v>42.78</v>
      </c>
      <c r="D16" s="1835"/>
      <c r="E16" s="1835"/>
      <c r="F16" s="1836"/>
      <c r="G16" s="660">
        <f>G15*C14</f>
        <v>53.475000000000001</v>
      </c>
      <c r="H16" s="772">
        <f>H15*H14</f>
        <v>15.6</v>
      </c>
      <c r="I16" s="773">
        <f>I15*H14</f>
        <v>19.5</v>
      </c>
      <c r="J16" s="33"/>
      <c r="K16" s="34"/>
      <c r="L16" s="109"/>
      <c r="M16" s="284" t="s">
        <v>662</v>
      </c>
      <c r="N16" s="935" t="s">
        <v>652</v>
      </c>
      <c r="O16" s="936" t="s">
        <v>652</v>
      </c>
      <c r="P16" s="33"/>
      <c r="Q16" s="33"/>
      <c r="R16" s="33"/>
      <c r="S16" s="33"/>
    </row>
    <row r="17" spans="1:19" ht="21.5" thickBot="1">
      <c r="A17" s="33"/>
      <c r="B17" s="62" t="s">
        <v>12</v>
      </c>
      <c r="C17" s="1837">
        <v>7.0000000000000007E-2</v>
      </c>
      <c r="D17" s="1838"/>
      <c r="E17" s="1838"/>
      <c r="F17" s="1839"/>
      <c r="G17" s="661">
        <v>7.0000000000000007E-2</v>
      </c>
      <c r="H17" s="943">
        <v>7.0000000000000007E-2</v>
      </c>
      <c r="I17" s="944">
        <v>7.0000000000000007E-2</v>
      </c>
      <c r="J17" s="33"/>
      <c r="K17" s="34"/>
      <c r="L17" s="106"/>
      <c r="M17" s="274" t="s">
        <v>12</v>
      </c>
      <c r="N17" s="933">
        <v>0.05</v>
      </c>
      <c r="O17" s="934">
        <v>0.05</v>
      </c>
      <c r="P17" s="33"/>
      <c r="Q17" s="33"/>
      <c r="R17" s="33"/>
      <c r="S17" s="33"/>
    </row>
    <row r="18" spans="1:19" ht="21.5" thickBot="1">
      <c r="A18" s="33"/>
      <c r="B18" s="62" t="s">
        <v>13</v>
      </c>
      <c r="C18" s="1840">
        <v>7.0000000000000007E-2</v>
      </c>
      <c r="D18" s="1841"/>
      <c r="E18" s="1841"/>
      <c r="F18" s="1842"/>
      <c r="G18" s="667">
        <v>7.0000000000000007E-2</v>
      </c>
      <c r="H18" s="945">
        <v>7.0000000000000007E-2</v>
      </c>
      <c r="I18" s="946">
        <v>7.0000000000000007E-2</v>
      </c>
      <c r="J18" s="33"/>
      <c r="K18" s="34"/>
      <c r="L18" s="33"/>
      <c r="M18" s="274" t="s">
        <v>13</v>
      </c>
      <c r="N18" s="933">
        <v>0.05</v>
      </c>
      <c r="O18" s="934">
        <v>0.05</v>
      </c>
      <c r="P18" s="33"/>
      <c r="Q18" s="33"/>
      <c r="R18" s="33"/>
      <c r="S18" s="33"/>
    </row>
    <row r="19" spans="1:19" ht="39.5">
      <c r="A19" s="33"/>
      <c r="B19" s="266" t="s">
        <v>663</v>
      </c>
      <c r="C19" s="1834">
        <f>C16/(1-C18)</f>
        <v>46.000000000000007</v>
      </c>
      <c r="D19" s="1835"/>
      <c r="E19" s="1835"/>
      <c r="F19" s="1836"/>
      <c r="G19" s="660">
        <f>G16/(1-G18)</f>
        <v>57.500000000000007</v>
      </c>
      <c r="H19" s="772">
        <f>H16/(1-H18)</f>
        <v>16.774193548387096</v>
      </c>
      <c r="I19" s="773">
        <f>I16/(1-I18)</f>
        <v>20.967741935483872</v>
      </c>
      <c r="J19" s="33"/>
      <c r="K19" s="34"/>
      <c r="L19" s="33"/>
      <c r="M19" s="273" t="s">
        <v>663</v>
      </c>
      <c r="N19" s="937" t="s">
        <v>652</v>
      </c>
      <c r="O19" s="938" t="s">
        <v>652</v>
      </c>
      <c r="P19" s="244"/>
      <c r="Q19" s="99"/>
      <c r="R19" s="244"/>
      <c r="S19" s="99"/>
    </row>
    <row r="20" spans="1:19" ht="21">
      <c r="A20" s="33"/>
      <c r="B20" s="663" t="s">
        <v>625</v>
      </c>
      <c r="C20" s="1403" t="s">
        <v>597</v>
      </c>
      <c r="D20" s="1404"/>
      <c r="E20" s="1404"/>
      <c r="F20" s="1404"/>
      <c r="G20" s="1404"/>
      <c r="H20" s="1810" t="s">
        <v>448</v>
      </c>
      <c r="I20" s="1811"/>
      <c r="J20" s="33"/>
      <c r="K20" s="34"/>
      <c r="L20" s="33"/>
      <c r="M20" s="275" t="s">
        <v>14</v>
      </c>
      <c r="N20" s="1826" t="s">
        <v>448</v>
      </c>
      <c r="O20" s="1827"/>
      <c r="P20" s="33"/>
      <c r="Q20" s="33"/>
      <c r="R20" s="33"/>
      <c r="S20" s="33"/>
    </row>
    <row r="21" spans="1:19" ht="21">
      <c r="A21" s="33"/>
      <c r="B21" s="663" t="s">
        <v>607</v>
      </c>
      <c r="C21" s="1250" t="s">
        <v>598</v>
      </c>
      <c r="D21" s="1251"/>
      <c r="E21" s="1251"/>
      <c r="F21" s="1251"/>
      <c r="G21" s="1251"/>
      <c r="H21" s="1793" t="s">
        <v>655</v>
      </c>
      <c r="I21" s="1793"/>
      <c r="J21" s="33"/>
      <c r="K21" s="34"/>
      <c r="L21" s="33"/>
      <c r="M21" s="275" t="s">
        <v>17</v>
      </c>
      <c r="N21" s="1786" t="s">
        <v>655</v>
      </c>
      <c r="O21" s="1787"/>
      <c r="P21" s="33"/>
      <c r="Q21" s="33"/>
      <c r="R21" s="33"/>
      <c r="S21" s="33"/>
    </row>
    <row r="22" spans="1:19" ht="21">
      <c r="A22" s="33"/>
      <c r="B22" s="267" t="s">
        <v>608</v>
      </c>
      <c r="C22" s="1245" t="s">
        <v>59</v>
      </c>
      <c r="D22" s="1206"/>
      <c r="E22" s="1206"/>
      <c r="F22" s="1206"/>
      <c r="G22" s="1206"/>
      <c r="H22" s="1818" t="s">
        <v>21</v>
      </c>
      <c r="I22" s="1819"/>
      <c r="J22" s="33"/>
      <c r="K22" s="34"/>
      <c r="L22" s="33"/>
      <c r="M22" s="269" t="s">
        <v>20</v>
      </c>
      <c r="N22" s="1788" t="s">
        <v>21</v>
      </c>
      <c r="O22" s="1789"/>
      <c r="P22" s="33"/>
      <c r="Q22" s="33"/>
      <c r="R22" s="33"/>
      <c r="S22" s="33"/>
    </row>
    <row r="23" spans="1:19" ht="21">
      <c r="A23" s="33"/>
      <c r="B23" s="267" t="s">
        <v>609</v>
      </c>
      <c r="C23" s="1188" t="s">
        <v>154</v>
      </c>
      <c r="D23" s="1184"/>
      <c r="E23" s="1184"/>
      <c r="F23" s="1184"/>
      <c r="G23" s="1184"/>
      <c r="H23" s="1797" t="s">
        <v>25</v>
      </c>
      <c r="I23" s="1798"/>
      <c r="J23" s="33"/>
      <c r="K23" s="34"/>
      <c r="L23" s="33"/>
      <c r="M23" s="269" t="s">
        <v>24</v>
      </c>
      <c r="N23" s="1790" t="s">
        <v>25</v>
      </c>
      <c r="O23" s="1625"/>
      <c r="P23" s="33"/>
      <c r="Q23" s="33"/>
      <c r="R23" s="33"/>
      <c r="S23" s="33"/>
    </row>
    <row r="24" spans="1:19" ht="21">
      <c r="A24" s="33"/>
      <c r="B24" s="267" t="s">
        <v>610</v>
      </c>
      <c r="C24" s="1431" t="s">
        <v>629</v>
      </c>
      <c r="D24" s="1411"/>
      <c r="E24" s="1411"/>
      <c r="F24" s="1411"/>
      <c r="G24" s="1411"/>
      <c r="H24" s="1816" t="s">
        <v>955</v>
      </c>
      <c r="I24" s="1817"/>
      <c r="J24" s="33"/>
      <c r="K24" s="34"/>
      <c r="L24" s="33"/>
      <c r="M24" s="269" t="s">
        <v>27</v>
      </c>
      <c r="N24" s="1791" t="s">
        <v>955</v>
      </c>
      <c r="O24" s="1792"/>
      <c r="P24" s="33"/>
      <c r="Q24" s="33"/>
      <c r="R24" s="33"/>
      <c r="S24" s="33"/>
    </row>
    <row r="25" spans="1:19" ht="21">
      <c r="A25" s="33"/>
      <c r="B25" s="6" t="s">
        <v>260</v>
      </c>
      <c r="C25" s="1188" t="s">
        <v>599</v>
      </c>
      <c r="D25" s="1184"/>
      <c r="E25" s="1184"/>
      <c r="F25" s="1184"/>
      <c r="G25" s="1184"/>
      <c r="H25" s="1797" t="s">
        <v>599</v>
      </c>
      <c r="I25" s="1798"/>
      <c r="J25" s="33"/>
      <c r="K25" s="34"/>
      <c r="L25" s="33"/>
      <c r="M25" s="269" t="s">
        <v>260</v>
      </c>
      <c r="N25" s="1790" t="s">
        <v>599</v>
      </c>
      <c r="O25" s="1625"/>
      <c r="P25" s="33"/>
      <c r="Q25" s="33"/>
      <c r="R25" s="33"/>
      <c r="S25" s="33"/>
    </row>
    <row r="26" spans="1:19" ht="21">
      <c r="A26" s="33"/>
      <c r="B26" s="267" t="s">
        <v>611</v>
      </c>
      <c r="C26" s="1185" t="s">
        <v>602</v>
      </c>
      <c r="D26" s="1186"/>
      <c r="E26" s="1186"/>
      <c r="F26" s="1186"/>
      <c r="G26" s="1186"/>
      <c r="H26" s="1799" t="s">
        <v>602</v>
      </c>
      <c r="I26" s="1800"/>
      <c r="J26" s="33"/>
      <c r="K26" s="34"/>
      <c r="L26" s="33"/>
      <c r="M26" s="269" t="s">
        <v>28</v>
      </c>
      <c r="N26" s="1784" t="s">
        <v>656</v>
      </c>
      <c r="O26" s="1785"/>
      <c r="P26" s="33"/>
      <c r="Q26" s="244"/>
      <c r="R26" s="33"/>
      <c r="S26" s="76"/>
    </row>
    <row r="27" spans="1:19" ht="21" customHeight="1">
      <c r="A27" s="33"/>
      <c r="B27" s="267" t="s">
        <v>264</v>
      </c>
      <c r="C27" s="1185" t="s">
        <v>386</v>
      </c>
      <c r="D27" s="1186"/>
      <c r="E27" s="1186"/>
      <c r="F27" s="1186"/>
      <c r="G27" s="1186"/>
      <c r="H27" s="1799" t="s">
        <v>461</v>
      </c>
      <c r="I27" s="1800"/>
      <c r="J27" s="33"/>
      <c r="K27" s="34"/>
      <c r="L27" s="33"/>
      <c r="M27" s="276" t="s">
        <v>264</v>
      </c>
      <c r="N27" s="1784" t="s">
        <v>461</v>
      </c>
      <c r="O27" s="1785"/>
      <c r="P27" s="33"/>
      <c r="Q27" s="244"/>
      <c r="R27" s="33"/>
      <c r="S27" s="33"/>
    </row>
    <row r="28" spans="1:19" ht="21">
      <c r="A28" s="33"/>
      <c r="B28" s="267" t="s">
        <v>612</v>
      </c>
      <c r="C28" s="1188" t="s">
        <v>600</v>
      </c>
      <c r="D28" s="1184"/>
      <c r="E28" s="1184"/>
      <c r="F28" s="1184"/>
      <c r="G28" s="1184"/>
      <c r="H28" s="1799" t="s">
        <v>961</v>
      </c>
      <c r="I28" s="1800"/>
      <c r="J28" s="33"/>
      <c r="K28" s="34"/>
      <c r="L28" s="33"/>
      <c r="M28" s="269" t="s">
        <v>37</v>
      </c>
      <c r="N28" s="1784" t="s">
        <v>657</v>
      </c>
      <c r="O28" s="1785"/>
      <c r="P28" s="33"/>
      <c r="Q28" s="244"/>
      <c r="R28" s="33"/>
      <c r="S28" s="244"/>
    </row>
    <row r="29" spans="1:19" ht="21">
      <c r="A29" s="33"/>
      <c r="B29" s="267" t="s">
        <v>613</v>
      </c>
      <c r="C29" s="1188" t="s">
        <v>40</v>
      </c>
      <c r="D29" s="1184"/>
      <c r="E29" s="1184"/>
      <c r="F29" s="1184"/>
      <c r="G29" s="1184"/>
      <c r="H29" s="1799" t="s">
        <v>40</v>
      </c>
      <c r="I29" s="1800"/>
      <c r="J29" s="33"/>
      <c r="K29" s="34"/>
      <c r="L29" s="33"/>
      <c r="M29" s="269" t="s">
        <v>39</v>
      </c>
      <c r="N29" s="1784" t="s">
        <v>40</v>
      </c>
      <c r="O29" s="1785"/>
      <c r="P29" s="33"/>
      <c r="Q29" s="244"/>
      <c r="R29" s="33"/>
      <c r="S29" s="244"/>
    </row>
    <row r="30" spans="1:19" ht="62.5" customHeight="1">
      <c r="A30" s="33"/>
      <c r="B30" s="267" t="s">
        <v>614</v>
      </c>
      <c r="C30" s="1185" t="s">
        <v>601</v>
      </c>
      <c r="D30" s="1186"/>
      <c r="E30" s="1186"/>
      <c r="F30" s="1186"/>
      <c r="G30" s="1186"/>
      <c r="H30" s="1799" t="s">
        <v>650</v>
      </c>
      <c r="I30" s="1800"/>
      <c r="J30" s="33"/>
      <c r="K30" s="34"/>
      <c r="L30" s="33"/>
      <c r="M30" s="269" t="s">
        <v>43</v>
      </c>
      <c r="N30" s="1784" t="s">
        <v>650</v>
      </c>
      <c r="O30" s="1785"/>
      <c r="P30" s="33"/>
      <c r="Q30" s="76"/>
      <c r="R30" s="33"/>
      <c r="S30" s="76"/>
    </row>
    <row r="31" spans="1:19" ht="21">
      <c r="A31" s="33"/>
      <c r="B31" s="358" t="s">
        <v>615</v>
      </c>
      <c r="C31" s="992" t="s">
        <v>255</v>
      </c>
      <c r="D31" s="993"/>
      <c r="E31" s="993"/>
      <c r="F31" s="993"/>
      <c r="G31" s="1085"/>
      <c r="H31" s="1799" t="s">
        <v>255</v>
      </c>
      <c r="I31" s="1800"/>
      <c r="J31" s="33"/>
      <c r="K31" s="34"/>
      <c r="L31" s="33"/>
      <c r="M31" s="359" t="s">
        <v>415</v>
      </c>
      <c r="N31" s="1784" t="s">
        <v>255</v>
      </c>
      <c r="O31" s="1785"/>
      <c r="P31" s="33"/>
      <c r="Q31" s="76"/>
      <c r="R31" s="33"/>
      <c r="S31" s="76"/>
    </row>
    <row r="32" spans="1:19" ht="21" customHeight="1">
      <c r="A32" s="33"/>
      <c r="B32" s="36" t="s">
        <v>44</v>
      </c>
      <c r="C32" s="1815" t="s">
        <v>630</v>
      </c>
      <c r="D32" s="993"/>
      <c r="E32" s="993"/>
      <c r="F32" s="993"/>
      <c r="G32" s="1085"/>
      <c r="H32" s="1822" t="s">
        <v>956</v>
      </c>
      <c r="I32" s="1823"/>
      <c r="J32" s="33"/>
      <c r="K32" s="34"/>
      <c r="L32" s="33"/>
      <c r="M32" s="290" t="s">
        <v>44</v>
      </c>
      <c r="N32" s="1782" t="s">
        <v>957</v>
      </c>
      <c r="O32" s="1783"/>
      <c r="P32" s="33"/>
      <c r="Q32" s="33"/>
      <c r="R32" s="33"/>
      <c r="S32" s="33"/>
    </row>
    <row r="33" spans="1:19" ht="21">
      <c r="A33" s="33"/>
      <c r="B33" s="85" t="s">
        <v>45</v>
      </c>
      <c r="C33" s="992" t="s">
        <v>255</v>
      </c>
      <c r="D33" s="993"/>
      <c r="E33" s="993"/>
      <c r="F33" s="993"/>
      <c r="G33" s="1085"/>
      <c r="H33" s="1799" t="s">
        <v>255</v>
      </c>
      <c r="I33" s="1800"/>
      <c r="J33" s="33"/>
      <c r="K33" s="34"/>
      <c r="L33" s="33"/>
      <c r="M33" s="271" t="s">
        <v>45</v>
      </c>
      <c r="N33" s="1784" t="s">
        <v>255</v>
      </c>
      <c r="O33" s="1785"/>
      <c r="P33" s="33"/>
      <c r="Q33" s="33"/>
      <c r="R33" s="33"/>
      <c r="S33" s="33"/>
    </row>
    <row r="34" spans="1:19" ht="37.5" customHeight="1">
      <c r="A34" s="33"/>
      <c r="B34" s="85" t="s">
        <v>293</v>
      </c>
      <c r="C34" s="992" t="s">
        <v>619</v>
      </c>
      <c r="D34" s="993"/>
      <c r="E34" s="993"/>
      <c r="F34" s="993"/>
      <c r="G34" s="1085"/>
      <c r="H34" s="1799" t="s">
        <v>658</v>
      </c>
      <c r="I34" s="1800"/>
      <c r="J34" s="33"/>
      <c r="K34" s="34"/>
      <c r="L34" s="33"/>
      <c r="M34" s="271" t="s">
        <v>293</v>
      </c>
      <c r="N34" s="1784" t="s">
        <v>658</v>
      </c>
      <c r="O34" s="1785"/>
      <c r="P34" s="33"/>
      <c r="Q34" s="33"/>
      <c r="R34" s="33"/>
      <c r="S34" s="33"/>
    </row>
    <row r="35" spans="1:19" ht="19" thickBot="1">
      <c r="A35" s="33"/>
      <c r="B35" s="205" t="s">
        <v>540</v>
      </c>
      <c r="C35" s="1040" t="s">
        <v>255</v>
      </c>
      <c r="D35" s="1041"/>
      <c r="E35" s="1041"/>
      <c r="F35" s="1041"/>
      <c r="G35" s="1422"/>
      <c r="H35" s="1820" t="s">
        <v>255</v>
      </c>
      <c r="I35" s="1821"/>
      <c r="J35" s="33"/>
      <c r="K35" s="34"/>
      <c r="L35" s="33"/>
      <c r="M35" s="303" t="s">
        <v>540</v>
      </c>
      <c r="N35" s="1824" t="s">
        <v>255</v>
      </c>
      <c r="O35" s="1825"/>
      <c r="P35" s="33"/>
      <c r="Q35" s="33"/>
      <c r="R35" s="33"/>
      <c r="S35" s="33"/>
    </row>
    <row r="36" spans="1:19" ht="73.5" customHeight="1">
      <c r="A36" s="33"/>
      <c r="B36" s="1043"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6" s="1043"/>
      <c r="D36" s="1043"/>
      <c r="E36" s="1043"/>
      <c r="F36" s="1043"/>
      <c r="G36" s="1043"/>
      <c r="H36" s="242"/>
      <c r="I36" s="242"/>
      <c r="J36" s="33"/>
      <c r="K36" s="34"/>
      <c r="L36" s="33"/>
      <c r="M36" s="1035"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N36" s="1033"/>
      <c r="O36" s="243"/>
      <c r="P36" s="33"/>
      <c r="Q36" s="33"/>
      <c r="R36" s="33"/>
      <c r="S36" s="33"/>
    </row>
    <row r="37" spans="1:19" ht="38.25" customHeight="1">
      <c r="A37" s="33"/>
      <c r="B37" s="1023" t="str">
        <f>Choléra!B37</f>
        <v>2 Source : MENU DE PRODUITS UNICEF POUR LES VACCINS FOURNIS PAR L’UNICEF À GAVI, L’ALLIANCE DU VACCIN (https://www.unicef.org/supply/media/17191/file/Gavi-Product-Menu-May-2023.pdf)</v>
      </c>
      <c r="C37" s="1023"/>
      <c r="D37" s="1023"/>
      <c r="E37" s="1023"/>
      <c r="F37" s="1023"/>
      <c r="G37" s="1023"/>
      <c r="H37" s="242"/>
      <c r="I37" s="242"/>
      <c r="J37" s="33"/>
      <c r="K37" s="34"/>
      <c r="L37" s="33"/>
      <c r="M37" s="1033" t="str">
        <f>B37</f>
        <v>2 Source : MENU DE PRODUITS UNICEF POUR LES VACCINS FOURNIS PAR L’UNICEF À GAVI, L’ALLIANCE DU VACCIN (https://www.unicef.org/supply/media/17191/file/Gavi-Product-Menu-May-2023.pdf)</v>
      </c>
      <c r="N37" s="1033"/>
      <c r="O37" s="243"/>
      <c r="P37" s="33"/>
      <c r="Q37" s="105"/>
      <c r="R37" s="33"/>
      <c r="S37" s="105"/>
    </row>
    <row r="38" spans="1:19" ht="18.5">
      <c r="A38" s="33"/>
      <c r="B38" s="1023" t="str">
        <f>Choléra!B38</f>
        <v>3 Source : Note de synthèse de l'OMS: http://www.who.int/immunization/documents/positionpapers/en/</v>
      </c>
      <c r="C38" s="1024"/>
      <c r="D38" s="1024"/>
      <c r="E38" s="1024"/>
      <c r="F38" s="1024"/>
      <c r="G38" s="1024"/>
      <c r="H38" s="247"/>
      <c r="I38" s="247"/>
      <c r="J38" s="33"/>
      <c r="K38" s="34"/>
      <c r="L38" s="33"/>
      <c r="M38" s="1023" t="str">
        <f>B38</f>
        <v>3 Source : Note de synthèse de l'OMS: http://www.who.int/immunization/documents/positionpapers/en/</v>
      </c>
      <c r="N38" s="1023"/>
      <c r="O38" s="242"/>
      <c r="P38" s="33"/>
      <c r="Q38" s="33"/>
      <c r="R38" s="33"/>
      <c r="S38" s="33"/>
    </row>
    <row r="39" spans="1:19" ht="18.5">
      <c r="A39" s="33"/>
      <c r="B39" s="73" t="str">
        <f>Choléra!B39</f>
        <v xml:space="preserve">4 Source : Secrétariat de Gavi, voir l'onglet définitions pour les détails </v>
      </c>
      <c r="C39" s="73"/>
      <c r="D39" s="73"/>
      <c r="E39" s="73"/>
      <c r="F39" s="73"/>
      <c r="G39" s="73"/>
      <c r="H39" s="73"/>
      <c r="I39" s="73"/>
      <c r="J39" s="33"/>
      <c r="K39" s="34"/>
      <c r="L39" s="33"/>
      <c r="M39" s="33" t="str">
        <f>B39</f>
        <v xml:space="preserve">4 Source : Secrétariat de Gavi, voir l'onglet définitions pour les détails </v>
      </c>
      <c r="N39" s="33"/>
      <c r="O39" s="33"/>
      <c r="P39" s="33"/>
      <c r="Q39" s="33"/>
      <c r="R39" s="33"/>
      <c r="S39" s="33"/>
    </row>
    <row r="40" spans="1:19" ht="18.5">
      <c r="A40" s="33"/>
      <c r="B40" s="1023" t="str">
        <f>Choléra!B40</f>
        <v>5 Source : Étude des estimations OMS des taux indicatifs de perte en vaccins, 2021</v>
      </c>
      <c r="C40" s="1023"/>
      <c r="D40" s="1023"/>
      <c r="E40" s="1023"/>
      <c r="F40" s="1023"/>
      <c r="G40" s="1023"/>
      <c r="H40" s="242"/>
      <c r="I40" s="242"/>
      <c r="J40" s="33"/>
      <c r="K40" s="34"/>
      <c r="L40" s="33"/>
      <c r="M40" s="1033" t="str">
        <f>B40</f>
        <v>5 Source : Étude des estimations OMS des taux indicatifs de perte en vaccins, 2021</v>
      </c>
      <c r="N40" s="1033"/>
      <c r="O40" s="243"/>
      <c r="P40" s="33"/>
      <c r="Q40" s="33"/>
      <c r="R40" s="33"/>
      <c r="S40" s="33"/>
    </row>
    <row r="41" spans="1:19" ht="18.5">
      <c r="A41" s="33"/>
      <c r="B41" s="1812" t="s">
        <v>950</v>
      </c>
      <c r="C41" s="1812"/>
      <c r="D41" s="1812"/>
      <c r="E41" s="1812"/>
      <c r="F41" s="1812"/>
      <c r="G41" s="1812"/>
      <c r="H41" s="676"/>
      <c r="I41" s="676"/>
      <c r="J41" s="33"/>
      <c r="K41" s="34"/>
      <c r="L41" s="33"/>
      <c r="M41" s="33"/>
      <c r="N41" s="33"/>
      <c r="O41" s="33"/>
      <c r="P41" s="33"/>
      <c r="Q41" s="33"/>
      <c r="R41" s="33"/>
      <c r="S41" s="33"/>
    </row>
    <row r="42" spans="1:19" ht="18.5">
      <c r="A42" s="33"/>
      <c r="B42" s="689" t="s">
        <v>603</v>
      </c>
      <c r="C42" s="689"/>
      <c r="D42" s="689"/>
      <c r="E42" s="689"/>
      <c r="F42" s="689"/>
      <c r="G42" s="689"/>
      <c r="H42" s="689"/>
      <c r="I42" s="689"/>
      <c r="J42" s="33"/>
      <c r="K42" s="34"/>
      <c r="L42" s="33"/>
      <c r="M42" s="33"/>
      <c r="N42" s="33"/>
      <c r="O42" s="33"/>
      <c r="P42" s="33"/>
      <c r="Q42" s="33"/>
      <c r="R42" s="33"/>
      <c r="S42" s="33"/>
    </row>
    <row r="43" spans="1:19" ht="18.5">
      <c r="B43" s="1812" t="s">
        <v>604</v>
      </c>
      <c r="C43" s="1812"/>
      <c r="D43" s="1812"/>
      <c r="E43" s="1812"/>
      <c r="F43" s="1812"/>
      <c r="G43" s="1812"/>
      <c r="H43" s="676"/>
      <c r="I43" s="676"/>
    </row>
    <row r="44" spans="1:19" ht="18.5">
      <c r="B44" s="689" t="s">
        <v>605</v>
      </c>
    </row>
    <row r="45" spans="1:19" ht="59.5" customHeight="1">
      <c r="B45" s="1814" t="s">
        <v>690</v>
      </c>
      <c r="C45" s="1814"/>
      <c r="D45" s="1814"/>
      <c r="E45" s="1814"/>
      <c r="F45" s="1814"/>
      <c r="G45" s="1814"/>
      <c r="H45" s="690"/>
      <c r="I45" s="690"/>
    </row>
    <row r="46" spans="1:19" ht="18.5">
      <c r="B46" s="1812" t="s">
        <v>635</v>
      </c>
      <c r="C46" s="1812"/>
      <c r="D46" s="1812"/>
      <c r="E46" s="1812"/>
      <c r="F46" s="1812"/>
      <c r="G46" s="1812"/>
      <c r="H46" s="676"/>
      <c r="I46" s="676"/>
    </row>
    <row r="47" spans="1:19" ht="18.5">
      <c r="B47" s="676" t="s">
        <v>951</v>
      </c>
      <c r="C47" s="676"/>
      <c r="D47" s="676"/>
      <c r="E47" s="676"/>
      <c r="F47" s="676"/>
      <c r="G47" s="676"/>
      <c r="H47" s="676"/>
      <c r="I47" s="676"/>
    </row>
    <row r="48" spans="1:19" ht="40" customHeight="1">
      <c r="B48" s="1813" t="s">
        <v>953</v>
      </c>
      <c r="C48" s="1813"/>
      <c r="D48" s="1813"/>
      <c r="E48" s="1813"/>
      <c r="F48" s="1813"/>
      <c r="G48" s="1813"/>
      <c r="H48" s="1813"/>
      <c r="I48" s="1813"/>
    </row>
    <row r="49" spans="2:19" ht="18.5">
      <c r="B49" s="1813"/>
      <c r="C49" s="1813"/>
      <c r="D49" s="1813"/>
      <c r="E49" s="1813"/>
      <c r="F49" s="1813"/>
      <c r="G49" s="1813"/>
      <c r="H49" s="1813"/>
      <c r="I49" s="1813"/>
    </row>
    <row r="50" spans="2:19" ht="15.5">
      <c r="M50" s="1335"/>
      <c r="N50" s="1335"/>
      <c r="O50" s="1335"/>
      <c r="P50" s="1335"/>
      <c r="Q50" s="1335"/>
      <c r="R50" s="1335"/>
      <c r="S50" s="1335"/>
    </row>
  </sheetData>
  <sheetProtection selectLockedCells="1"/>
  <mergeCells count="94">
    <mergeCell ref="B2:G2"/>
    <mergeCell ref="M3:S5"/>
    <mergeCell ref="B4:G5"/>
    <mergeCell ref="C14:G14"/>
    <mergeCell ref="C8:G8"/>
    <mergeCell ref="C9:G9"/>
    <mergeCell ref="C10:G10"/>
    <mergeCell ref="H8:I8"/>
    <mergeCell ref="H9:I9"/>
    <mergeCell ref="H10:I10"/>
    <mergeCell ref="H11:I11"/>
    <mergeCell ref="H12:I12"/>
    <mergeCell ref="N7:O7"/>
    <mergeCell ref="N8:O8"/>
    <mergeCell ref="N9:O9"/>
    <mergeCell ref="N10:O10"/>
    <mergeCell ref="C20:G20"/>
    <mergeCell ref="C16:F16"/>
    <mergeCell ref="C17:F17"/>
    <mergeCell ref="C18:F18"/>
    <mergeCell ref="C19:F19"/>
    <mergeCell ref="N20:O20"/>
    <mergeCell ref="N11:O11"/>
    <mergeCell ref="N12:O12"/>
    <mergeCell ref="N13:O13"/>
    <mergeCell ref="N14:O14"/>
    <mergeCell ref="M36:N36"/>
    <mergeCell ref="H23:I23"/>
    <mergeCell ref="H24:I24"/>
    <mergeCell ref="H27:I27"/>
    <mergeCell ref="H22:I22"/>
    <mergeCell ref="H34:I34"/>
    <mergeCell ref="H35:I35"/>
    <mergeCell ref="H31:I31"/>
    <mergeCell ref="H32:I32"/>
    <mergeCell ref="H33:I33"/>
    <mergeCell ref="H28:I28"/>
    <mergeCell ref="H29:I29"/>
    <mergeCell ref="H30:I30"/>
    <mergeCell ref="N34:O34"/>
    <mergeCell ref="N35:O35"/>
    <mergeCell ref="N26:O26"/>
    <mergeCell ref="C29:G29"/>
    <mergeCell ref="C30:G30"/>
    <mergeCell ref="C31:G31"/>
    <mergeCell ref="C26:G26"/>
    <mergeCell ref="C27:G27"/>
    <mergeCell ref="C28:G28"/>
    <mergeCell ref="C32:G32"/>
    <mergeCell ref="C33:G33"/>
    <mergeCell ref="C34:G34"/>
    <mergeCell ref="C35:G35"/>
    <mergeCell ref="B36:G36"/>
    <mergeCell ref="M50:S50"/>
    <mergeCell ref="B38:G38"/>
    <mergeCell ref="B43:G43"/>
    <mergeCell ref="B37:G37"/>
    <mergeCell ref="M37:N37"/>
    <mergeCell ref="B49:I49"/>
    <mergeCell ref="M40:N40"/>
    <mergeCell ref="M38:N38"/>
    <mergeCell ref="B48:I48"/>
    <mergeCell ref="B45:G45"/>
    <mergeCell ref="B46:G46"/>
    <mergeCell ref="B40:G40"/>
    <mergeCell ref="B41:G41"/>
    <mergeCell ref="H21:I21"/>
    <mergeCell ref="C7:I7"/>
    <mergeCell ref="H25:I25"/>
    <mergeCell ref="H26:I26"/>
    <mergeCell ref="H13:I13"/>
    <mergeCell ref="H14:I14"/>
    <mergeCell ref="C21:G21"/>
    <mergeCell ref="C22:G22"/>
    <mergeCell ref="C23:G23"/>
    <mergeCell ref="C24:G24"/>
    <mergeCell ref="C25:G25"/>
    <mergeCell ref="C15:F15"/>
    <mergeCell ref="C11:G11"/>
    <mergeCell ref="C12:G12"/>
    <mergeCell ref="C13:G13"/>
    <mergeCell ref="H20:I20"/>
    <mergeCell ref="N21:O21"/>
    <mergeCell ref="N22:O22"/>
    <mergeCell ref="N23:O23"/>
    <mergeCell ref="N24:O24"/>
    <mergeCell ref="N25:O25"/>
    <mergeCell ref="N32:O32"/>
    <mergeCell ref="N33:O33"/>
    <mergeCell ref="N27:O27"/>
    <mergeCell ref="N28:O28"/>
    <mergeCell ref="N29:O29"/>
    <mergeCell ref="N30:O30"/>
    <mergeCell ref="N31:O31"/>
  </mergeCells>
  <hyperlinks>
    <hyperlink ref="C32" r:id="rId1" xr:uid="{4F21194D-D775-4BC7-8284-0141DE092F26}"/>
    <hyperlink ref="H32" r:id="rId2" xr:uid="{9F9D6147-1F4A-4BB1-9A33-09E31BDC39BE}"/>
    <hyperlink ref="N32" r:id="rId3" xr:uid="{111BAD00-5721-43D9-8853-0046D3BCEADE}"/>
  </hyperlinks>
  <pageMargins left="0.25" right="0.25" top="0.75" bottom="0.75" header="0.3" footer="0.3"/>
  <pageSetup paperSize="8" scale="52" orientation="landscape" r:id="rId4"/>
  <drawing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3EE1E-F49D-4EE2-B073-1848F751F845}">
  <sheetPr>
    <tabColor rgb="FF92D050"/>
    <pageSetUpPr fitToPage="1"/>
  </sheetPr>
  <dimension ref="B2:J60"/>
  <sheetViews>
    <sheetView showGridLines="0" topLeftCell="A10" zoomScale="60" zoomScaleNormal="60" workbookViewId="0">
      <pane xSplit="2" topLeftCell="C1" activePane="topRight" state="frozenSplit"/>
      <selection pane="topRight" activeCell="I17" sqref="I17:J17"/>
    </sheetView>
  </sheetViews>
  <sheetFormatPr defaultColWidth="11.453125" defaultRowHeight="14.5"/>
  <cols>
    <col min="1" max="1" width="11.453125" customWidth="1"/>
    <col min="2" max="2" width="91.54296875" customWidth="1"/>
    <col min="3" max="3" width="40.54296875" customWidth="1"/>
    <col min="4" max="4" width="46.54296875" customWidth="1"/>
    <col min="5" max="5" width="11.453125" customWidth="1"/>
    <col min="6" max="6" width="9.1796875" style="12" customWidth="1"/>
    <col min="7" max="7" width="11.453125" customWidth="1"/>
    <col min="8" max="8" width="91.54296875" customWidth="1"/>
    <col min="9" max="9" width="47.54296875" customWidth="1"/>
    <col min="10" max="10" width="40.36328125" customWidth="1"/>
  </cols>
  <sheetData>
    <row r="2" spans="2:10" ht="47.25" customHeight="1">
      <c r="B2" s="15" t="str">
        <f>Choléra!B2</f>
        <v>DANS LE MENU</v>
      </c>
      <c r="C2" s="15"/>
      <c r="D2" s="246"/>
      <c r="H2" s="1029" t="str">
        <f>Choléra!P2</f>
        <v>AUTRES VACCINS PRÉ-QUALIFIÉS NON PRÉSENTÉS DANS LE MENU DE GAVI</v>
      </c>
      <c r="I2" s="1029"/>
      <c r="J2" s="18"/>
    </row>
    <row r="3" spans="2:10" s="33" customFormat="1" ht="15" customHeight="1">
      <c r="F3" s="34"/>
      <c r="H3" s="1023" t="str">
        <f>Choléra!P3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I3" s="1023"/>
      <c r="J3" s="89"/>
    </row>
    <row r="4" spans="2:10" s="33" customFormat="1" ht="15" customHeight="1">
      <c r="B4" s="153" t="str">
        <f>Choléra!B4</f>
        <v xml:space="preserve">Les vaccins indiqués ci-dessous sont actuellement proposés par Gavi et figurent dans le portail de soutien du pays.   
</v>
      </c>
      <c r="C4" s="153"/>
      <c r="D4" s="242"/>
      <c r="F4" s="34"/>
      <c r="H4" s="1023"/>
      <c r="I4" s="1023"/>
      <c r="J4" s="89"/>
    </row>
    <row r="5" spans="2:10" s="33" customFormat="1" ht="15" customHeight="1">
      <c r="B5" s="153"/>
      <c r="C5" s="153"/>
      <c r="D5" s="242"/>
      <c r="F5" s="34"/>
      <c r="H5" s="1023"/>
      <c r="I5" s="1023"/>
      <c r="J5" s="89"/>
    </row>
    <row r="6" spans="2:10" s="33" customFormat="1" ht="19" thickBot="1">
      <c r="C6" s="91"/>
      <c r="D6" s="91"/>
      <c r="F6" s="34"/>
    </row>
    <row r="7" spans="2:10" s="33" customFormat="1" ht="21">
      <c r="B7" s="3" t="s">
        <v>3</v>
      </c>
      <c r="C7" s="1025" t="s">
        <v>920</v>
      </c>
      <c r="D7" s="1633"/>
      <c r="F7" s="34"/>
      <c r="H7" s="292" t="s">
        <v>3</v>
      </c>
      <c r="I7" s="1666" t="s">
        <v>920</v>
      </c>
      <c r="J7" s="1587"/>
    </row>
    <row r="8" spans="2:10" s="33" customFormat="1" ht="21">
      <c r="B8" s="4" t="s">
        <v>47</v>
      </c>
      <c r="C8" s="989" t="s">
        <v>920</v>
      </c>
      <c r="D8" s="991"/>
      <c r="F8" s="34"/>
      <c r="H8" s="293" t="s">
        <v>47</v>
      </c>
      <c r="I8" s="1668" t="s">
        <v>920</v>
      </c>
      <c r="J8" s="1590"/>
    </row>
    <row r="9" spans="2:10" s="33" customFormat="1" ht="21">
      <c r="B9" s="4" t="s">
        <v>5</v>
      </c>
      <c r="C9" s="1298" t="s">
        <v>255</v>
      </c>
      <c r="D9" s="1300"/>
      <c r="F9" s="34"/>
      <c r="H9" s="293" t="s">
        <v>5</v>
      </c>
      <c r="I9" s="1669" t="s">
        <v>255</v>
      </c>
      <c r="J9" s="1671"/>
    </row>
    <row r="10" spans="2:10" s="33" customFormat="1" ht="39.5">
      <c r="B10" s="30" t="s">
        <v>8</v>
      </c>
      <c r="C10" s="1220" t="s">
        <v>921</v>
      </c>
      <c r="D10" s="1301"/>
      <c r="F10" s="34"/>
      <c r="H10" s="270" t="s">
        <v>8</v>
      </c>
      <c r="I10" s="1672" t="s">
        <v>933</v>
      </c>
      <c r="J10" s="1866"/>
    </row>
    <row r="11" spans="2:10" s="33" customFormat="1" ht="21">
      <c r="B11" s="367" t="s">
        <v>660</v>
      </c>
      <c r="C11" s="989" t="s">
        <v>144</v>
      </c>
      <c r="D11" s="991"/>
      <c r="F11" s="34"/>
      <c r="H11" s="368" t="s">
        <v>660</v>
      </c>
      <c r="I11" s="1622" t="s">
        <v>255</v>
      </c>
      <c r="J11" s="1625"/>
    </row>
    <row r="12" spans="2:10" s="33" customFormat="1" ht="24.75" customHeight="1">
      <c r="B12" s="35" t="s">
        <v>305</v>
      </c>
      <c r="C12" s="989" t="s">
        <v>52</v>
      </c>
      <c r="D12" s="991"/>
      <c r="F12" s="34"/>
      <c r="H12" s="294" t="s">
        <v>305</v>
      </c>
      <c r="I12" s="1622" t="s">
        <v>52</v>
      </c>
      <c r="J12" s="1625"/>
    </row>
    <row r="13" spans="2:10" s="33" customFormat="1" ht="21">
      <c r="B13" s="7" t="s">
        <v>11</v>
      </c>
      <c r="C13" s="1861" t="s">
        <v>652</v>
      </c>
      <c r="D13" s="1862"/>
      <c r="F13" s="34"/>
      <c r="H13" s="271" t="s">
        <v>11</v>
      </c>
      <c r="I13" s="1863" t="s">
        <v>652</v>
      </c>
      <c r="J13" s="1864"/>
    </row>
    <row r="14" spans="2:10" s="33" customFormat="1" ht="21">
      <c r="B14" s="36" t="s">
        <v>922</v>
      </c>
      <c r="C14" s="1598">
        <v>9</v>
      </c>
      <c r="D14" s="1599">
        <v>9</v>
      </c>
      <c r="F14" s="34"/>
      <c r="H14" s="290" t="s">
        <v>922</v>
      </c>
      <c r="I14" s="1626" t="s">
        <v>255</v>
      </c>
      <c r="J14" s="1785"/>
    </row>
    <row r="15" spans="2:10" s="33" customFormat="1" ht="21">
      <c r="B15" s="362" t="s">
        <v>923</v>
      </c>
      <c r="C15" s="1598">
        <v>0.9</v>
      </c>
      <c r="D15" s="1599"/>
      <c r="F15" s="34"/>
      <c r="H15" s="363" t="s">
        <v>923</v>
      </c>
      <c r="I15" s="1644" t="s">
        <v>255</v>
      </c>
      <c r="J15" s="1865"/>
    </row>
    <row r="16" spans="2:10" s="33" customFormat="1" ht="18.5">
      <c r="B16" s="59" t="s">
        <v>391</v>
      </c>
      <c r="C16" s="1606" t="s">
        <v>652</v>
      </c>
      <c r="D16" s="1607"/>
      <c r="F16" s="34"/>
      <c r="H16" s="272" t="s">
        <v>391</v>
      </c>
      <c r="I16" s="1650" t="s">
        <v>255</v>
      </c>
      <c r="J16" s="1858"/>
    </row>
    <row r="17" spans="2:10" s="33" customFormat="1" ht="21">
      <c r="B17" s="285" t="s">
        <v>662</v>
      </c>
      <c r="C17" s="1856" t="s">
        <v>652</v>
      </c>
      <c r="D17" s="1857"/>
      <c r="F17" s="34"/>
      <c r="H17" s="284" t="s">
        <v>662</v>
      </c>
      <c r="I17" s="1647" t="s">
        <v>255</v>
      </c>
      <c r="J17" s="1653"/>
    </row>
    <row r="18" spans="2:10" s="33" customFormat="1" ht="21">
      <c r="B18" s="124" t="s">
        <v>12</v>
      </c>
      <c r="C18" s="1859" t="s">
        <v>652</v>
      </c>
      <c r="D18" s="1860"/>
      <c r="F18" s="34"/>
      <c r="H18" s="295" t="s">
        <v>12</v>
      </c>
      <c r="I18" s="1662" t="s">
        <v>255</v>
      </c>
      <c r="J18" s="1665"/>
    </row>
    <row r="19" spans="2:10" s="33" customFormat="1" ht="21">
      <c r="B19" s="62" t="s">
        <v>13</v>
      </c>
      <c r="C19" s="1853" t="s">
        <v>652</v>
      </c>
      <c r="D19" s="1854"/>
      <c r="F19" s="34"/>
      <c r="H19" s="274" t="s">
        <v>13</v>
      </c>
      <c r="I19" s="1657" t="s">
        <v>255</v>
      </c>
      <c r="J19" s="1855"/>
    </row>
    <row r="20" spans="2:10" s="33" customFormat="1" ht="39.5">
      <c r="B20" s="266" t="s">
        <v>663</v>
      </c>
      <c r="C20" s="1856" t="s">
        <v>652</v>
      </c>
      <c r="D20" s="1857"/>
      <c r="F20" s="34"/>
      <c r="H20" s="273" t="s">
        <v>663</v>
      </c>
      <c r="I20" s="1647" t="s">
        <v>255</v>
      </c>
      <c r="J20" s="1653"/>
    </row>
    <row r="21" spans="2:10" s="33" customFormat="1" ht="21">
      <c r="B21" s="66" t="s">
        <v>14</v>
      </c>
      <c r="C21" s="863" t="s">
        <v>814</v>
      </c>
      <c r="D21" s="806" t="s">
        <v>925</v>
      </c>
      <c r="F21" s="34"/>
      <c r="H21" s="275" t="s">
        <v>14</v>
      </c>
      <c r="I21" s="816" t="s">
        <v>934</v>
      </c>
      <c r="J21" s="929" t="s">
        <v>76</v>
      </c>
    </row>
    <row r="22" spans="2:10" s="33" customFormat="1" ht="21">
      <c r="B22" s="129" t="s">
        <v>17</v>
      </c>
      <c r="C22" s="864" t="s">
        <v>924</v>
      </c>
      <c r="D22" s="807" t="s">
        <v>926</v>
      </c>
      <c r="F22" s="34"/>
      <c r="H22" s="296" t="s">
        <v>17</v>
      </c>
      <c r="I22" s="816" t="s">
        <v>935</v>
      </c>
      <c r="J22" s="879" t="s">
        <v>936</v>
      </c>
    </row>
    <row r="23" spans="2:10" s="33" customFormat="1" ht="21">
      <c r="B23" s="4" t="s">
        <v>20</v>
      </c>
      <c r="C23" s="906" t="s">
        <v>21</v>
      </c>
      <c r="D23" s="928" t="s">
        <v>21</v>
      </c>
      <c r="F23" s="34"/>
      <c r="H23" s="293" t="s">
        <v>20</v>
      </c>
      <c r="I23" s="880" t="s">
        <v>21</v>
      </c>
      <c r="J23" s="881" t="s">
        <v>83</v>
      </c>
    </row>
    <row r="24" spans="2:10" s="33" customFormat="1" ht="21" customHeight="1">
      <c r="B24" s="6" t="s">
        <v>24</v>
      </c>
      <c r="C24" s="906" t="s">
        <v>25</v>
      </c>
      <c r="D24" s="928" t="s">
        <v>25</v>
      </c>
      <c r="F24" s="34"/>
      <c r="H24" s="269" t="s">
        <v>24</v>
      </c>
      <c r="I24" s="880" t="s">
        <v>25</v>
      </c>
      <c r="J24" s="881" t="s">
        <v>87</v>
      </c>
    </row>
    <row r="25" spans="2:10" s="33" customFormat="1" ht="21">
      <c r="B25" s="4" t="s">
        <v>27</v>
      </c>
      <c r="C25" s="461">
        <v>43454</v>
      </c>
      <c r="D25" s="672">
        <v>43502</v>
      </c>
      <c r="F25" s="34"/>
      <c r="H25" s="293" t="s">
        <v>27</v>
      </c>
      <c r="I25" s="923">
        <v>43200</v>
      </c>
      <c r="J25" s="930">
        <v>38525</v>
      </c>
    </row>
    <row r="26" spans="2:10" s="33" customFormat="1" ht="21">
      <c r="B26" s="4" t="s">
        <v>260</v>
      </c>
      <c r="C26" s="178" t="s">
        <v>937</v>
      </c>
      <c r="D26" s="669" t="s">
        <v>938</v>
      </c>
      <c r="F26" s="34"/>
      <c r="H26" s="293" t="s">
        <v>260</v>
      </c>
      <c r="I26" s="880" t="s">
        <v>937</v>
      </c>
      <c r="J26" s="881" t="s">
        <v>937</v>
      </c>
    </row>
    <row r="27" spans="2:10" s="33" customFormat="1" ht="129.5">
      <c r="B27" s="4" t="s">
        <v>28</v>
      </c>
      <c r="C27" s="178" t="s">
        <v>927</v>
      </c>
      <c r="D27" s="673" t="s">
        <v>928</v>
      </c>
      <c r="F27" s="34"/>
      <c r="H27" s="293" t="s">
        <v>28</v>
      </c>
      <c r="I27" s="880" t="s">
        <v>940</v>
      </c>
      <c r="J27" s="882" t="s">
        <v>939</v>
      </c>
    </row>
    <row r="28" spans="2:10" s="33" customFormat="1" ht="21">
      <c r="B28" s="291" t="s">
        <v>264</v>
      </c>
      <c r="C28" s="178" t="s">
        <v>121</v>
      </c>
      <c r="D28" s="669" t="s">
        <v>121</v>
      </c>
      <c r="F28" s="34"/>
      <c r="H28" s="297" t="s">
        <v>264</v>
      </c>
      <c r="I28" s="880" t="s">
        <v>854</v>
      </c>
      <c r="J28" s="881" t="s">
        <v>850</v>
      </c>
    </row>
    <row r="29" spans="2:10" s="33" customFormat="1" ht="63">
      <c r="B29" s="6" t="s">
        <v>37</v>
      </c>
      <c r="C29" s="178" t="s">
        <v>929</v>
      </c>
      <c r="D29" s="673" t="s">
        <v>930</v>
      </c>
      <c r="F29" s="34"/>
      <c r="H29" s="269" t="s">
        <v>37</v>
      </c>
      <c r="I29" s="880" t="s">
        <v>942</v>
      </c>
      <c r="J29" s="881" t="s">
        <v>941</v>
      </c>
    </row>
    <row r="30" spans="2:10" s="33" customFormat="1" ht="21">
      <c r="B30" s="4" t="s">
        <v>39</v>
      </c>
      <c r="C30" s="178" t="s">
        <v>41</v>
      </c>
      <c r="D30" s="669" t="s">
        <v>41</v>
      </c>
      <c r="F30" s="34"/>
      <c r="H30" s="293" t="s">
        <v>39</v>
      </c>
      <c r="I30" s="880" t="s">
        <v>41</v>
      </c>
      <c r="J30" s="881" t="s">
        <v>881</v>
      </c>
    </row>
    <row r="31" spans="2:10" s="33" customFormat="1" ht="21">
      <c r="B31" s="4" t="s">
        <v>43</v>
      </c>
      <c r="C31" s="178" t="s">
        <v>255</v>
      </c>
      <c r="D31" s="810" t="s">
        <v>255</v>
      </c>
      <c r="F31" s="34"/>
      <c r="H31" s="293" t="s">
        <v>43</v>
      </c>
      <c r="I31" s="880" t="s">
        <v>255</v>
      </c>
      <c r="J31" s="882" t="s">
        <v>255</v>
      </c>
    </row>
    <row r="32" spans="2:10" s="33" customFormat="1" ht="18.5">
      <c r="B32" s="4" t="s">
        <v>415</v>
      </c>
      <c r="C32" s="178" t="s">
        <v>255</v>
      </c>
      <c r="D32" s="810" t="s">
        <v>255</v>
      </c>
      <c r="F32" s="34"/>
      <c r="H32" s="293" t="s">
        <v>415</v>
      </c>
      <c r="I32" s="880" t="s">
        <v>255</v>
      </c>
      <c r="J32" s="881" t="s">
        <v>255</v>
      </c>
    </row>
    <row r="33" spans="2:10" s="33" customFormat="1" ht="43.5">
      <c r="B33" s="557" t="s">
        <v>44</v>
      </c>
      <c r="C33" s="926" t="s">
        <v>931</v>
      </c>
      <c r="D33" s="927" t="s">
        <v>932</v>
      </c>
      <c r="E33" s="161"/>
      <c r="F33" s="34"/>
      <c r="H33" s="777" t="s">
        <v>44</v>
      </c>
      <c r="I33" s="829" t="s">
        <v>943</v>
      </c>
      <c r="J33" s="886" t="s">
        <v>944</v>
      </c>
    </row>
    <row r="34" spans="2:10" s="33" customFormat="1" ht="21">
      <c r="B34" s="35" t="s">
        <v>45</v>
      </c>
      <c r="C34" s="211" t="s">
        <v>255</v>
      </c>
      <c r="D34" s="675" t="s">
        <v>255</v>
      </c>
      <c r="F34" s="34"/>
      <c r="H34" s="294" t="s">
        <v>45</v>
      </c>
      <c r="I34" s="887" t="s">
        <v>255</v>
      </c>
      <c r="J34" s="931" t="s">
        <v>255</v>
      </c>
    </row>
    <row r="35" spans="2:10" s="33" customFormat="1" ht="18.5">
      <c r="B35" s="35" t="s">
        <v>293</v>
      </c>
      <c r="C35" s="211" t="s">
        <v>255</v>
      </c>
      <c r="D35" s="675" t="s">
        <v>255</v>
      </c>
      <c r="F35" s="34"/>
      <c r="H35" s="294" t="s">
        <v>293</v>
      </c>
      <c r="I35" s="887" t="s">
        <v>255</v>
      </c>
      <c r="J35" s="931" t="s">
        <v>255</v>
      </c>
    </row>
    <row r="36" spans="2:10" s="33" customFormat="1" ht="19" thickBot="1">
      <c r="B36" s="138" t="s">
        <v>540</v>
      </c>
      <c r="C36" s="902" t="s">
        <v>255</v>
      </c>
      <c r="D36" s="905" t="s">
        <v>255</v>
      </c>
      <c r="F36" s="34"/>
      <c r="H36" s="300" t="s">
        <v>540</v>
      </c>
      <c r="I36" s="891" t="s">
        <v>255</v>
      </c>
      <c r="J36" s="932" t="s">
        <v>255</v>
      </c>
    </row>
    <row r="37" spans="2:10" s="33" customFormat="1" ht="18.5">
      <c r="B37" s="33"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F37" s="34"/>
      <c r="H37" s="33" t="str">
        <f>B37</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row>
    <row r="38" spans="2:10" s="33" customFormat="1" ht="18.5">
      <c r="B38" s="33" t="str">
        <f>Choléra!B37</f>
        <v>2 Source : MENU DE PRODUITS UNICEF POUR LES VACCINS FOURNIS PAR L’UNICEF À GAVI, L’ALLIANCE DU VACCIN (https://www.unicef.org/supply/media/17191/file/Gavi-Product-Menu-May-2023.pdf)</v>
      </c>
      <c r="F38" s="34"/>
      <c r="H38" s="33" t="str">
        <f>B38</f>
        <v>2 Source : MENU DE PRODUITS UNICEF POUR LES VACCINS FOURNIS PAR L’UNICEF À GAVI, L’ALLIANCE DU VACCIN (https://www.unicef.org/supply/media/17191/file/Gavi-Product-Menu-May-2023.pdf)</v>
      </c>
    </row>
    <row r="39" spans="2:10" s="33" customFormat="1" ht="18.5">
      <c r="B39" s="33" t="str">
        <f>Choléra!B38</f>
        <v>3 Source : Note de synthèse de l'OMS: http://www.who.int/immunization/documents/positionpapers/en/</v>
      </c>
      <c r="F39" s="34"/>
      <c r="H39" s="33" t="str">
        <f>B39</f>
        <v>3 Source : Note de synthèse de l'OMS: http://www.who.int/immunization/documents/positionpapers/en/</v>
      </c>
    </row>
    <row r="40" spans="2:10" s="33" customFormat="1" ht="18.5">
      <c r="B40" s="33" t="str">
        <f>Choléra!B39</f>
        <v xml:space="preserve">4 Source : Secrétariat de Gavi, voir l'onglet définitions pour les détails </v>
      </c>
      <c r="F40" s="34"/>
      <c r="H40" s="33" t="str">
        <f>B40</f>
        <v xml:space="preserve">4 Source : Secrétariat de Gavi, voir l'onglet définitions pour les détails </v>
      </c>
    </row>
    <row r="41" spans="2:10" s="33" customFormat="1" ht="18.5">
      <c r="B41" s="33" t="str">
        <f>Choléra!B40</f>
        <v>5 Source : Étude des estimations OMS des taux indicatifs de perte en vaccins, 2021</v>
      </c>
      <c r="F41" s="34"/>
      <c r="H41" s="33" t="str">
        <f>B41</f>
        <v>5 Source : Étude des estimations OMS des taux indicatifs de perte en vaccins, 2021</v>
      </c>
    </row>
    <row r="42" spans="2:10" s="33" customFormat="1" ht="18.5">
      <c r="F42" s="536"/>
    </row>
    <row r="43" spans="2:10" s="33" customFormat="1" ht="18.5">
      <c r="F43" s="34"/>
    </row>
    <row r="44" spans="2:10" s="33" customFormat="1" ht="18.5">
      <c r="F44" s="34"/>
    </row>
    <row r="45" spans="2:10" s="33" customFormat="1" ht="18.5">
      <c r="F45" s="34"/>
    </row>
    <row r="46" spans="2:10" s="33" customFormat="1" ht="18.5">
      <c r="F46" s="34"/>
    </row>
    <row r="47" spans="2:10" s="33" customFormat="1" ht="18.5">
      <c r="F47" s="34"/>
    </row>
    <row r="48" spans="2:10" s="33" customFormat="1" ht="18.5">
      <c r="F48" s="34"/>
    </row>
    <row r="49" spans="6:6" s="33" customFormat="1" ht="18.5">
      <c r="F49" s="34"/>
    </row>
    <row r="50" spans="6:6" s="33" customFormat="1" ht="18.5">
      <c r="F50" s="34"/>
    </row>
    <row r="51" spans="6:6" s="33" customFormat="1" ht="18.5">
      <c r="F51" s="34"/>
    </row>
    <row r="52" spans="6:6" s="33" customFormat="1" ht="18.5">
      <c r="F52" s="34"/>
    </row>
    <row r="53" spans="6:6" s="33" customFormat="1" ht="18.5">
      <c r="F53" s="34"/>
    </row>
    <row r="54" spans="6:6" s="33" customFormat="1" ht="18.5">
      <c r="F54" s="34"/>
    </row>
    <row r="55" spans="6:6" s="33" customFormat="1" ht="18.5">
      <c r="F55" s="34"/>
    </row>
    <row r="56" spans="6:6" s="33" customFormat="1" ht="18.5">
      <c r="F56" s="34"/>
    </row>
    <row r="57" spans="6:6" s="33" customFormat="1" ht="18.5">
      <c r="F57" s="34"/>
    </row>
    <row r="58" spans="6:6" s="33" customFormat="1" ht="18.5">
      <c r="F58" s="34"/>
    </row>
    <row r="59" spans="6:6" s="33" customFormat="1" ht="18.5">
      <c r="F59" s="34"/>
    </row>
    <row r="60" spans="6:6" s="33" customFormat="1" ht="18.5">
      <c r="F60" s="34"/>
    </row>
  </sheetData>
  <sheetProtection selectLockedCells="1"/>
  <mergeCells count="30">
    <mergeCell ref="H2:I2"/>
    <mergeCell ref="H3:I5"/>
    <mergeCell ref="C7:D7"/>
    <mergeCell ref="I7:J7"/>
    <mergeCell ref="C8:D8"/>
    <mergeCell ref="I8:J8"/>
    <mergeCell ref="C9:D9"/>
    <mergeCell ref="I9:J9"/>
    <mergeCell ref="C10:D10"/>
    <mergeCell ref="I10:J10"/>
    <mergeCell ref="C11:D11"/>
    <mergeCell ref="I11:J11"/>
    <mergeCell ref="C12:D12"/>
    <mergeCell ref="I12:J12"/>
    <mergeCell ref="C13:D13"/>
    <mergeCell ref="I13:J13"/>
    <mergeCell ref="C15:D15"/>
    <mergeCell ref="I15:J15"/>
    <mergeCell ref="C19:D19"/>
    <mergeCell ref="I19:J19"/>
    <mergeCell ref="C20:D20"/>
    <mergeCell ref="I20:J20"/>
    <mergeCell ref="C14:D14"/>
    <mergeCell ref="I14:J14"/>
    <mergeCell ref="C16:D16"/>
    <mergeCell ref="I16:J16"/>
    <mergeCell ref="C17:D17"/>
    <mergeCell ref="I17:J17"/>
    <mergeCell ref="C18:D18"/>
    <mergeCell ref="I18:J18"/>
  </mergeCells>
  <hyperlinks>
    <hyperlink ref="C33" r:id="rId1" xr:uid="{6C0009EE-3910-436B-981F-864D9C0CA641}"/>
    <hyperlink ref="D33" r:id="rId2" xr:uid="{720F5345-7DFE-4456-9DE2-BED56E2487A0}"/>
    <hyperlink ref="I33" r:id="rId3" xr:uid="{A3B49CC4-2140-4B67-935E-5C2BCECD7C1A}"/>
    <hyperlink ref="J33" r:id="rId4" xr:uid="{2ECFC9D0-78A0-4E0A-9FA4-16FE3D9A6383}"/>
  </hyperlinks>
  <pageMargins left="0.25" right="0.25" top="0.75" bottom="0.75" header="0.3" footer="0.3"/>
  <pageSetup paperSize="8" scale="16"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1"/>
  <sheetViews>
    <sheetView zoomScaleNormal="100" workbookViewId="0">
      <selection activeCell="A7" sqref="A7"/>
    </sheetView>
  </sheetViews>
  <sheetFormatPr defaultColWidth="11.453125" defaultRowHeight="14.5"/>
  <cols>
    <col min="1" max="1" width="38.453125" customWidth="1"/>
  </cols>
  <sheetData>
    <row r="1" spans="1:19">
      <c r="A1" s="152" t="s">
        <v>692</v>
      </c>
    </row>
    <row r="2" spans="1:19" ht="78.75" customHeight="1">
      <c r="A2" s="364" t="s">
        <v>693</v>
      </c>
      <c r="B2" s="981" t="s">
        <v>248</v>
      </c>
      <c r="C2" s="981"/>
      <c r="D2" s="981"/>
      <c r="E2" s="981"/>
      <c r="F2" s="981"/>
      <c r="G2" s="981"/>
      <c r="H2" s="981"/>
      <c r="I2" s="981"/>
      <c r="J2" s="981"/>
      <c r="K2" s="981"/>
      <c r="L2" s="981"/>
      <c r="M2" s="981"/>
      <c r="N2" s="981"/>
      <c r="O2" s="981"/>
      <c r="P2" s="981"/>
      <c r="Q2" s="149"/>
      <c r="R2" s="149"/>
      <c r="S2" s="149"/>
    </row>
    <row r="3" spans="1:19" ht="15.5">
      <c r="A3" s="149"/>
      <c r="B3" s="149"/>
      <c r="C3" s="149"/>
      <c r="D3" s="149"/>
      <c r="E3" s="149"/>
      <c r="F3" s="149"/>
      <c r="G3" s="149"/>
      <c r="H3" s="149"/>
      <c r="I3" s="149"/>
      <c r="J3" s="149"/>
      <c r="K3" s="149"/>
      <c r="L3" s="149"/>
      <c r="M3" s="149"/>
      <c r="N3" s="149"/>
      <c r="O3" s="149"/>
      <c r="P3" s="149"/>
      <c r="Q3" s="149"/>
      <c r="R3" s="149"/>
      <c r="S3" s="149"/>
    </row>
    <row r="4" spans="1:19" ht="51" customHeight="1">
      <c r="A4" s="263" t="s">
        <v>694</v>
      </c>
      <c r="B4" s="982" t="s">
        <v>250</v>
      </c>
      <c r="C4" s="983"/>
      <c r="D4" s="983"/>
      <c r="E4" s="983"/>
      <c r="F4" s="983"/>
      <c r="G4" s="983"/>
      <c r="H4" s="983"/>
      <c r="I4" s="983"/>
      <c r="J4" s="983"/>
      <c r="K4" s="983"/>
      <c r="L4" s="983"/>
      <c r="M4" s="983"/>
      <c r="N4" s="983"/>
      <c r="O4" s="983"/>
      <c r="P4" s="983"/>
      <c r="Q4" s="149"/>
      <c r="R4" s="149"/>
      <c r="S4" s="149"/>
    </row>
    <row r="5" spans="1:19" ht="15.5">
      <c r="A5" s="149"/>
      <c r="B5" s="150"/>
      <c r="C5" s="150"/>
      <c r="D5" s="150"/>
      <c r="E5" s="150"/>
      <c r="F5" s="150"/>
      <c r="G5" s="150"/>
      <c r="H5" s="150"/>
      <c r="I5" s="150"/>
      <c r="J5" s="150"/>
      <c r="K5" s="150"/>
      <c r="L5" s="150"/>
      <c r="M5" s="150"/>
      <c r="N5" s="150"/>
      <c r="O5" s="150"/>
      <c r="P5" s="150"/>
      <c r="Q5" s="149"/>
      <c r="R5" s="149"/>
      <c r="S5" s="149"/>
    </row>
    <row r="6" spans="1:19" ht="57.75" customHeight="1">
      <c r="A6" s="151" t="s">
        <v>695</v>
      </c>
      <c r="B6" s="982" t="s">
        <v>249</v>
      </c>
      <c r="C6" s="983"/>
      <c r="D6" s="983"/>
      <c r="E6" s="983"/>
      <c r="F6" s="983"/>
      <c r="G6" s="983"/>
      <c r="H6" s="983"/>
      <c r="I6" s="983"/>
      <c r="J6" s="983"/>
      <c r="K6" s="983"/>
      <c r="L6" s="983"/>
      <c r="M6" s="983"/>
      <c r="N6" s="983"/>
      <c r="O6" s="983"/>
      <c r="P6" s="983"/>
      <c r="Q6" s="149"/>
      <c r="R6" s="149"/>
      <c r="S6" s="149"/>
    </row>
    <row r="7" spans="1:19">
      <c r="B7" s="2"/>
      <c r="C7" s="2"/>
      <c r="D7" s="2"/>
      <c r="E7" s="2"/>
      <c r="F7" s="2"/>
      <c r="G7" s="2"/>
      <c r="H7" s="2"/>
      <c r="I7" s="2"/>
      <c r="J7" s="2"/>
      <c r="K7" s="2"/>
      <c r="L7" s="2"/>
      <c r="M7" s="2"/>
      <c r="N7" s="2"/>
      <c r="O7" s="2"/>
      <c r="P7" s="2"/>
      <c r="Q7" s="1"/>
      <c r="R7" s="1"/>
      <c r="S7" s="1"/>
    </row>
    <row r="8" spans="1:19" ht="33" customHeight="1">
      <c r="A8" s="151" t="s">
        <v>0</v>
      </c>
      <c r="B8" s="984" t="s">
        <v>251</v>
      </c>
      <c r="C8" s="984"/>
      <c r="D8" s="984"/>
      <c r="E8" s="984"/>
      <c r="F8" s="984"/>
      <c r="G8" s="984"/>
      <c r="H8" s="984"/>
      <c r="I8" s="984"/>
      <c r="J8" s="984"/>
      <c r="K8" s="984"/>
      <c r="L8" s="984"/>
      <c r="M8" s="984"/>
      <c r="N8" s="984"/>
      <c r="O8" s="984"/>
      <c r="P8" s="984"/>
      <c r="Q8" s="1"/>
      <c r="R8" s="1"/>
      <c r="S8" s="1"/>
    </row>
    <row r="9" spans="1:19">
      <c r="B9" s="1"/>
      <c r="C9" s="1"/>
      <c r="D9" s="1"/>
      <c r="E9" s="1"/>
      <c r="F9" s="1"/>
      <c r="G9" s="1"/>
      <c r="H9" s="1"/>
      <c r="I9" s="1"/>
      <c r="J9" s="1"/>
      <c r="K9" s="1"/>
      <c r="L9" s="1"/>
      <c r="M9" s="1"/>
      <c r="N9" s="1"/>
      <c r="O9" s="1"/>
      <c r="P9" s="1"/>
      <c r="Q9" s="1"/>
      <c r="R9" s="1"/>
      <c r="S9" s="1"/>
    </row>
    <row r="10" spans="1:19" ht="47.25" customHeight="1">
      <c r="A10" s="151" t="s">
        <v>252</v>
      </c>
      <c r="B10" s="982" t="s">
        <v>1</v>
      </c>
      <c r="C10" s="985"/>
      <c r="D10" s="985"/>
      <c r="E10" s="985"/>
      <c r="F10" s="985"/>
      <c r="G10" s="985"/>
      <c r="H10" s="985"/>
      <c r="I10" s="985"/>
      <c r="J10" s="985"/>
      <c r="K10" s="985"/>
      <c r="L10" s="985"/>
      <c r="M10" s="985"/>
      <c r="N10" s="985"/>
      <c r="O10" s="985"/>
      <c r="P10" s="985"/>
      <c r="Q10" s="1"/>
      <c r="R10" s="1"/>
      <c r="S10" s="1"/>
    </row>
    <row r="11" spans="1:19">
      <c r="B11" s="1"/>
      <c r="C11" s="1"/>
      <c r="D11" s="1"/>
      <c r="E11" s="1"/>
      <c r="F11" s="1"/>
      <c r="G11" s="1"/>
      <c r="H11" s="1"/>
      <c r="I11" s="1"/>
      <c r="J11" s="1"/>
      <c r="K11" s="1"/>
      <c r="L11" s="1"/>
      <c r="M11" s="1"/>
      <c r="N11" s="1"/>
      <c r="O11" s="1"/>
      <c r="P11" s="1"/>
      <c r="Q11" s="1"/>
      <c r="R11" s="1"/>
      <c r="S11" s="1"/>
    </row>
  </sheetData>
  <mergeCells count="5">
    <mergeCell ref="B2:P2"/>
    <mergeCell ref="B4:P4"/>
    <mergeCell ref="B6:P6"/>
    <mergeCell ref="B8:P8"/>
    <mergeCell ref="B10:P10"/>
  </mergeCells>
  <pageMargins left="0.118110236220472" right="0.118110236220472" top="0.118110236220472" bottom="0.118110236220472" header="0.118110236220472" footer="0.118110236220472"/>
  <pageSetup paperSize="9" scale="82"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B2:X64"/>
  <sheetViews>
    <sheetView showGridLines="0" topLeftCell="A2" zoomScale="50" zoomScaleNormal="50" workbookViewId="0">
      <selection activeCell="D30" sqref="D30"/>
    </sheetView>
  </sheetViews>
  <sheetFormatPr defaultColWidth="11.453125" defaultRowHeight="14.5"/>
  <cols>
    <col min="1" max="1" width="11.453125" customWidth="1"/>
    <col min="2" max="2" width="78.1796875" customWidth="1"/>
    <col min="3" max="3" width="64.453125" bestFit="1" customWidth="1"/>
    <col min="4" max="4" width="46.81640625" customWidth="1"/>
    <col min="5" max="5" width="55.90625" customWidth="1"/>
    <col min="6" max="6" width="49.90625" customWidth="1"/>
    <col min="7" max="8" width="44.453125" customWidth="1"/>
    <col min="9" max="9" width="42.1796875" customWidth="1"/>
    <col min="10" max="14" width="60.1796875" customWidth="1"/>
    <col min="15" max="15" width="41.81640625" customWidth="1"/>
    <col min="16" max="16" width="9.1796875" style="12" customWidth="1"/>
    <col min="17" max="17" width="9.453125" customWidth="1"/>
    <col min="18" max="18" width="76.26953125" customWidth="1"/>
    <col min="19" max="19" width="62.1796875" customWidth="1"/>
  </cols>
  <sheetData>
    <row r="2" spans="2:24" ht="47.25" customHeight="1">
      <c r="B2" s="1022" t="str">
        <f>Choléra!B2</f>
        <v>DANS LE MENU</v>
      </c>
      <c r="C2" s="1022"/>
      <c r="D2" s="246"/>
      <c r="E2" s="246"/>
      <c r="F2" s="246"/>
      <c r="G2" s="246"/>
      <c r="H2" s="246"/>
      <c r="I2" s="246"/>
      <c r="J2" s="246"/>
      <c r="K2" s="246"/>
      <c r="L2" s="246"/>
      <c r="M2" s="246"/>
      <c r="N2" s="246"/>
      <c r="O2" s="15"/>
      <c r="P2" s="20"/>
      <c r="Q2" s="15"/>
      <c r="R2" s="18" t="str">
        <f>Choléra!P2</f>
        <v>AUTRES VACCINS PRÉ-QUALIFIÉS NON PRÉSENTÉS DANS LE MENU DE GAVI</v>
      </c>
      <c r="S2" s="18"/>
      <c r="T2" s="18"/>
      <c r="U2" s="18"/>
    </row>
    <row r="3" spans="2:24" ht="15" customHeight="1">
      <c r="B3" s="33"/>
      <c r="C3" s="33"/>
      <c r="D3" s="33"/>
      <c r="E3" s="33"/>
      <c r="F3" s="33"/>
      <c r="G3" s="33"/>
      <c r="H3" s="33"/>
      <c r="I3" s="33"/>
      <c r="J3" s="33"/>
      <c r="K3" s="33"/>
      <c r="L3" s="33"/>
      <c r="M3" s="33"/>
      <c r="N3" s="33"/>
      <c r="O3" s="33"/>
      <c r="P3" s="34"/>
      <c r="Q3" s="33"/>
      <c r="R3" s="1023" t="str">
        <f>Choléra!P3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S3" s="1023"/>
      <c r="T3" s="1023"/>
      <c r="U3" s="1023"/>
    </row>
    <row r="4" spans="2:24" ht="31.5" customHeight="1">
      <c r="B4" s="1023" t="str">
        <f>Choléra!B4</f>
        <v xml:space="preserve">Les vaccins indiqués ci-dessous sont actuellement proposés par Gavi et figurent dans le portail de soutien du pays.   
</v>
      </c>
      <c r="C4" s="242"/>
      <c r="D4" s="33"/>
      <c r="E4" s="33"/>
      <c r="F4" s="33"/>
      <c r="G4" s="33"/>
      <c r="H4" s="33"/>
      <c r="I4" s="33"/>
      <c r="J4" s="33"/>
      <c r="K4" s="33"/>
      <c r="L4" s="33"/>
      <c r="M4" s="33"/>
      <c r="N4" s="33"/>
      <c r="O4" s="33"/>
      <c r="P4" s="34"/>
      <c r="Q4" s="33"/>
      <c r="R4" s="1023"/>
      <c r="S4" s="1023"/>
      <c r="T4" s="1023"/>
      <c r="U4" s="1023"/>
    </row>
    <row r="5" spans="2:24" ht="18.5">
      <c r="B5" s="1023"/>
      <c r="C5" s="242"/>
      <c r="D5" s="76"/>
      <c r="E5" s="76"/>
      <c r="F5" s="76"/>
      <c r="G5" s="76"/>
      <c r="H5" s="76"/>
      <c r="I5" s="76"/>
      <c r="J5" s="76"/>
      <c r="K5" s="76"/>
      <c r="L5" s="76"/>
      <c r="M5" s="76"/>
      <c r="N5" s="76"/>
      <c r="O5" s="33"/>
      <c r="P5" s="34"/>
      <c r="Q5" s="33"/>
      <c r="R5" s="1023"/>
      <c r="S5" s="1023"/>
      <c r="T5" s="1023"/>
      <c r="U5" s="1023"/>
    </row>
    <row r="6" spans="2:24" ht="19" thickBot="1">
      <c r="B6" s="33"/>
      <c r="C6" s="76"/>
      <c r="D6" s="76"/>
      <c r="E6" s="76"/>
      <c r="F6" s="76"/>
      <c r="G6" s="76"/>
      <c r="H6" s="76"/>
      <c r="I6" s="76"/>
      <c r="J6" s="76"/>
      <c r="K6" s="76"/>
      <c r="L6" s="76"/>
      <c r="M6" s="76"/>
      <c r="N6" s="76"/>
      <c r="O6" s="33"/>
      <c r="P6" s="34"/>
      <c r="Q6" s="33"/>
      <c r="R6" s="33"/>
      <c r="S6" s="33"/>
      <c r="T6" s="33"/>
      <c r="U6" s="33"/>
    </row>
    <row r="7" spans="2:24" ht="21">
      <c r="B7" s="5" t="s">
        <v>3</v>
      </c>
      <c r="C7" s="1127" t="s">
        <v>196</v>
      </c>
      <c r="D7" s="1128"/>
      <c r="E7" s="1128"/>
      <c r="F7" s="1128"/>
      <c r="G7" s="1128"/>
      <c r="H7" s="1128"/>
      <c r="I7" s="1128"/>
      <c r="J7" s="1128"/>
      <c r="K7" s="1128"/>
      <c r="L7" s="1128"/>
      <c r="M7" s="1128"/>
      <c r="N7" s="1129"/>
      <c r="O7" s="33"/>
      <c r="P7" s="34"/>
      <c r="Q7" s="33"/>
      <c r="R7" s="268" t="s">
        <v>3</v>
      </c>
      <c r="S7" s="1927" t="s">
        <v>196</v>
      </c>
      <c r="T7" s="1928"/>
      <c r="U7" s="1928"/>
      <c r="V7" s="1928"/>
      <c r="W7" s="1928"/>
      <c r="X7" s="1928"/>
    </row>
    <row r="8" spans="2:24" ht="46.5" customHeight="1">
      <c r="B8" s="6" t="s">
        <v>47</v>
      </c>
      <c r="C8" s="1367" t="s">
        <v>331</v>
      </c>
      <c r="D8" s="1363"/>
      <c r="E8" s="1367" t="s">
        <v>331</v>
      </c>
      <c r="F8" s="1399"/>
      <c r="G8" s="1399"/>
      <c r="H8" s="1399"/>
      <c r="I8" s="1892" t="s">
        <v>403</v>
      </c>
      <c r="J8" s="1893"/>
      <c r="K8" s="1893"/>
      <c r="L8" s="1893"/>
      <c r="M8" s="1893"/>
      <c r="N8" s="1894"/>
      <c r="O8" s="33"/>
      <c r="P8" s="34"/>
      <c r="Q8" s="33"/>
      <c r="R8" s="269" t="s">
        <v>47</v>
      </c>
      <c r="S8" s="40" t="s">
        <v>331</v>
      </c>
      <c r="T8" s="1877" t="s">
        <v>403</v>
      </c>
      <c r="U8" s="1878"/>
      <c r="V8" s="1878"/>
      <c r="W8" s="1878"/>
      <c r="X8" s="1878"/>
    </row>
    <row r="9" spans="2:24" ht="21">
      <c r="B9" s="6" t="s">
        <v>5</v>
      </c>
      <c r="C9" s="1118" t="s">
        <v>330</v>
      </c>
      <c r="D9" s="1124"/>
      <c r="E9" s="1118" t="s">
        <v>199</v>
      </c>
      <c r="F9" s="990"/>
      <c r="G9" s="990"/>
      <c r="H9" s="990"/>
      <c r="I9" s="1889" t="s">
        <v>200</v>
      </c>
      <c r="J9" s="1890"/>
      <c r="K9" s="1890"/>
      <c r="L9" s="1890"/>
      <c r="M9" s="1890"/>
      <c r="N9" s="1891"/>
      <c r="O9" s="33"/>
      <c r="P9" s="34"/>
      <c r="Q9" s="33"/>
      <c r="R9" s="269" t="s">
        <v>5</v>
      </c>
      <c r="S9" s="14" t="s">
        <v>198</v>
      </c>
      <c r="T9" s="1879" t="s">
        <v>197</v>
      </c>
      <c r="U9" s="1880"/>
      <c r="V9" s="1880"/>
      <c r="W9" s="1880"/>
      <c r="X9" s="1880"/>
    </row>
    <row r="10" spans="2:24" ht="70.5" customHeight="1">
      <c r="B10" s="7" t="s">
        <v>11</v>
      </c>
      <c r="C10" s="1867" t="s">
        <v>329</v>
      </c>
      <c r="D10" s="1868"/>
      <c r="E10" s="1086" t="s">
        <v>328</v>
      </c>
      <c r="F10" s="993"/>
      <c r="G10" s="993"/>
      <c r="H10" s="993"/>
      <c r="I10" s="1874" t="s">
        <v>328</v>
      </c>
      <c r="J10" s="1875"/>
      <c r="K10" s="1875"/>
      <c r="L10" s="1875"/>
      <c r="M10" s="1875"/>
      <c r="N10" s="1876"/>
      <c r="O10" s="33"/>
      <c r="P10" s="34"/>
      <c r="Q10" s="33"/>
      <c r="R10" s="271" t="s">
        <v>11</v>
      </c>
      <c r="S10" s="25" t="s">
        <v>201</v>
      </c>
      <c r="T10" s="1881" t="s">
        <v>328</v>
      </c>
      <c r="U10" s="1882"/>
      <c r="V10" s="1882"/>
      <c r="W10" s="1882"/>
      <c r="X10" s="1882"/>
    </row>
    <row r="11" spans="2:24" ht="21">
      <c r="B11" s="66" t="s">
        <v>14</v>
      </c>
      <c r="C11" s="1869" t="s">
        <v>78</v>
      </c>
      <c r="D11" s="1870"/>
      <c r="E11" s="1931" t="s">
        <v>203</v>
      </c>
      <c r="F11" s="1932"/>
      <c r="G11" s="1932"/>
      <c r="H11" s="1932"/>
      <c r="I11" s="1871" t="s">
        <v>448</v>
      </c>
      <c r="J11" s="1872"/>
      <c r="K11" s="1872"/>
      <c r="L11" s="1872"/>
      <c r="M11" s="1872"/>
      <c r="N11" s="1873"/>
      <c r="O11" s="33"/>
      <c r="P11" s="34"/>
      <c r="Q11" s="33"/>
      <c r="R11" s="275" t="s">
        <v>14</v>
      </c>
      <c r="S11" s="68" t="s">
        <v>78</v>
      </c>
      <c r="T11" s="1883" t="s">
        <v>202</v>
      </c>
      <c r="U11" s="1884"/>
      <c r="V11" s="1884"/>
      <c r="W11" s="1884"/>
      <c r="X11" s="1884"/>
    </row>
    <row r="12" spans="2:24" ht="21">
      <c r="B12" s="66" t="s">
        <v>17</v>
      </c>
      <c r="C12" s="1933" t="s">
        <v>421</v>
      </c>
      <c r="D12" s="1934"/>
      <c r="E12" s="1255" t="s">
        <v>446</v>
      </c>
      <c r="F12" s="1221"/>
      <c r="G12" s="1255" t="s">
        <v>459</v>
      </c>
      <c r="H12" s="1222"/>
      <c r="I12" s="1905" t="s">
        <v>447</v>
      </c>
      <c r="J12" s="1906"/>
      <c r="K12" s="1905" t="s">
        <v>548</v>
      </c>
      <c r="L12" s="1906"/>
      <c r="M12" s="1913" t="s">
        <v>485</v>
      </c>
      <c r="N12" s="1914"/>
      <c r="O12" s="33"/>
      <c r="P12" s="34"/>
      <c r="Q12" s="33"/>
      <c r="R12" s="275" t="s">
        <v>17</v>
      </c>
      <c r="S12" s="32" t="s">
        <v>205</v>
      </c>
      <c r="T12" s="1885" t="s">
        <v>204</v>
      </c>
      <c r="U12" s="1886"/>
      <c r="V12" s="1886"/>
      <c r="W12" s="1886"/>
      <c r="X12" s="1886"/>
    </row>
    <row r="13" spans="2:24" ht="21">
      <c r="B13" s="6" t="s">
        <v>20</v>
      </c>
      <c r="C13" s="1118" t="s">
        <v>59</v>
      </c>
      <c r="D13" s="1124"/>
      <c r="E13" s="1118" t="s">
        <v>21</v>
      </c>
      <c r="F13" s="990"/>
      <c r="G13" s="1118" t="s">
        <v>21</v>
      </c>
      <c r="H13" s="990"/>
      <c r="I13" s="1889" t="s">
        <v>21</v>
      </c>
      <c r="J13" s="1907"/>
      <c r="K13" s="1889" t="s">
        <v>21</v>
      </c>
      <c r="L13" s="1907"/>
      <c r="M13" s="1890" t="s">
        <v>21</v>
      </c>
      <c r="N13" s="1891"/>
      <c r="O13" s="33"/>
      <c r="P13" s="34"/>
      <c r="Q13" s="33"/>
      <c r="R13" s="269" t="s">
        <v>20</v>
      </c>
      <c r="S13" s="14" t="s">
        <v>59</v>
      </c>
      <c r="T13" s="1887" t="s">
        <v>60</v>
      </c>
      <c r="U13" s="1888"/>
      <c r="V13" s="1888"/>
      <c r="W13" s="1888"/>
      <c r="X13" s="1888"/>
    </row>
    <row r="14" spans="2:24" ht="21">
      <c r="B14" s="6" t="s">
        <v>24</v>
      </c>
      <c r="C14" s="1935" t="s">
        <v>61</v>
      </c>
      <c r="D14" s="1936"/>
      <c r="E14" s="1935" t="s">
        <v>25</v>
      </c>
      <c r="F14" s="1299"/>
      <c r="G14" s="1935" t="s">
        <v>25</v>
      </c>
      <c r="H14" s="1299"/>
      <c r="I14" s="1908" t="s">
        <v>25</v>
      </c>
      <c r="J14" s="1909"/>
      <c r="K14" s="1908" t="s">
        <v>25</v>
      </c>
      <c r="L14" s="1909"/>
      <c r="M14" s="1922" t="s">
        <v>25</v>
      </c>
      <c r="N14" s="1923"/>
      <c r="O14" s="33"/>
      <c r="P14" s="34"/>
      <c r="Q14" s="33"/>
      <c r="R14" s="269" t="s">
        <v>24</v>
      </c>
      <c r="S14" s="14" t="s">
        <v>61</v>
      </c>
      <c r="T14" s="1929" t="s">
        <v>206</v>
      </c>
      <c r="U14" s="1930"/>
      <c r="V14" s="1930"/>
      <c r="W14" s="1930"/>
      <c r="X14" s="1930"/>
    </row>
    <row r="15" spans="2:24" ht="55.5">
      <c r="B15" s="30" t="s">
        <v>8</v>
      </c>
      <c r="C15" s="398" t="s">
        <v>371</v>
      </c>
      <c r="D15" s="399" t="s">
        <v>465</v>
      </c>
      <c r="E15" s="250" t="s">
        <v>372</v>
      </c>
      <c r="F15" s="250" t="s">
        <v>373</v>
      </c>
      <c r="G15" s="374" t="s">
        <v>574</v>
      </c>
      <c r="H15" s="374" t="s">
        <v>575</v>
      </c>
      <c r="I15" s="250" t="s">
        <v>673</v>
      </c>
      <c r="J15" s="250" t="s">
        <v>451</v>
      </c>
      <c r="K15" s="374" t="s">
        <v>627</v>
      </c>
      <c r="L15" s="565" t="s">
        <v>576</v>
      </c>
      <c r="M15" s="434" t="s">
        <v>674</v>
      </c>
      <c r="N15" s="383" t="s">
        <v>675</v>
      </c>
      <c r="O15" s="33"/>
      <c r="P15" s="34"/>
      <c r="Q15" s="33"/>
      <c r="R15" s="270" t="s">
        <v>8</v>
      </c>
      <c r="S15" s="29" t="s">
        <v>374</v>
      </c>
      <c r="T15" s="1924" t="s">
        <v>370</v>
      </c>
      <c r="U15" s="1925"/>
      <c r="V15" s="1925"/>
      <c r="W15" s="1925"/>
      <c r="X15" s="1925"/>
    </row>
    <row r="16" spans="2:24" ht="21">
      <c r="B16" s="264" t="s">
        <v>660</v>
      </c>
      <c r="C16" s="277" t="s">
        <v>670</v>
      </c>
      <c r="D16" s="277" t="s">
        <v>671</v>
      </c>
      <c r="E16" s="387" t="s">
        <v>300</v>
      </c>
      <c r="F16" s="387" t="s">
        <v>300</v>
      </c>
      <c r="G16" s="387" t="s">
        <v>654</v>
      </c>
      <c r="H16" s="387" t="s">
        <v>672</v>
      </c>
      <c r="I16" s="249" t="s">
        <v>300</v>
      </c>
      <c r="J16" s="249" t="s">
        <v>300</v>
      </c>
      <c r="K16" s="381" t="s">
        <v>958</v>
      </c>
      <c r="L16" s="249" t="s">
        <v>300</v>
      </c>
      <c r="M16" s="406" t="s">
        <v>300</v>
      </c>
      <c r="N16" s="384" t="s">
        <v>300</v>
      </c>
      <c r="O16" s="33"/>
      <c r="P16" s="34"/>
      <c r="Q16" s="33"/>
      <c r="R16" s="302" t="s">
        <v>660</v>
      </c>
      <c r="S16" s="14" t="s">
        <v>255</v>
      </c>
      <c r="T16" s="1879" t="s">
        <v>469</v>
      </c>
      <c r="U16" s="1880"/>
      <c r="V16" s="1880"/>
      <c r="W16" s="1880"/>
      <c r="X16" s="1880"/>
    </row>
    <row r="17" spans="2:24" ht="18.5">
      <c r="B17" s="36" t="s">
        <v>305</v>
      </c>
      <c r="C17" s="248" t="s">
        <v>52</v>
      </c>
      <c r="D17" s="248" t="s">
        <v>52</v>
      </c>
      <c r="E17" s="614" t="s">
        <v>52</v>
      </c>
      <c r="F17" s="614" t="s">
        <v>52</v>
      </c>
      <c r="G17" s="619" t="s">
        <v>52</v>
      </c>
      <c r="H17" s="619" t="s">
        <v>52</v>
      </c>
      <c r="I17" s="248" t="s">
        <v>52</v>
      </c>
      <c r="J17" s="249" t="s">
        <v>52</v>
      </c>
      <c r="K17" s="376" t="s">
        <v>52</v>
      </c>
      <c r="L17" s="560" t="s">
        <v>52</v>
      </c>
      <c r="M17" s="406" t="s">
        <v>52</v>
      </c>
      <c r="N17" s="385" t="s">
        <v>52</v>
      </c>
      <c r="O17" s="33"/>
      <c r="P17" s="34"/>
      <c r="Q17" s="33"/>
      <c r="R17" s="290" t="s">
        <v>305</v>
      </c>
      <c r="S17" s="14" t="s">
        <v>255</v>
      </c>
      <c r="T17" s="1353" t="s">
        <v>255</v>
      </c>
      <c r="U17" s="1354"/>
      <c r="V17" s="1354"/>
      <c r="W17" s="1354"/>
      <c r="X17" s="1355"/>
    </row>
    <row r="18" spans="2:24" ht="21">
      <c r="B18" s="362" t="s">
        <v>667</v>
      </c>
      <c r="C18" s="389">
        <f>2.05*1.15</f>
        <v>2.3574999999999995</v>
      </c>
      <c r="D18" s="389">
        <f>1.79*1.15</f>
        <v>2.0585</v>
      </c>
      <c r="E18" s="174">
        <v>0.85</v>
      </c>
      <c r="F18" s="174">
        <v>0.6</v>
      </c>
      <c r="G18" s="375" t="s">
        <v>255</v>
      </c>
      <c r="H18" s="375">
        <v>1.1499999999999999</v>
      </c>
      <c r="I18" s="174">
        <v>1.55</v>
      </c>
      <c r="J18" s="174">
        <v>0.95</v>
      </c>
      <c r="K18" s="375" t="s">
        <v>255</v>
      </c>
      <c r="L18" s="566">
        <v>0.8</v>
      </c>
      <c r="M18" s="620">
        <v>1.85</v>
      </c>
      <c r="N18" s="621">
        <v>1.25</v>
      </c>
      <c r="O18" s="33"/>
      <c r="P18" s="34"/>
      <c r="Q18" s="33"/>
      <c r="R18" s="363" t="s">
        <v>661</v>
      </c>
      <c r="S18" s="69" t="s">
        <v>255</v>
      </c>
      <c r="T18" s="1566"/>
      <c r="U18" s="1926"/>
      <c r="V18" s="1926"/>
      <c r="W18" s="1926"/>
      <c r="X18" s="1567"/>
    </row>
    <row r="19" spans="2:24" ht="37">
      <c r="B19" s="59" t="s">
        <v>391</v>
      </c>
      <c r="C19" s="391">
        <v>2</v>
      </c>
      <c r="D19" s="391">
        <v>2</v>
      </c>
      <c r="E19" s="248">
        <v>3</v>
      </c>
      <c r="F19" s="248">
        <v>3</v>
      </c>
      <c r="G19" s="376">
        <v>3</v>
      </c>
      <c r="H19" s="376">
        <v>3</v>
      </c>
      <c r="I19" s="248">
        <v>3</v>
      </c>
      <c r="J19" s="248">
        <v>3</v>
      </c>
      <c r="K19" s="376">
        <v>3</v>
      </c>
      <c r="L19" s="277">
        <v>3</v>
      </c>
      <c r="M19" s="248">
        <v>3</v>
      </c>
      <c r="N19" s="407">
        <v>3</v>
      </c>
      <c r="O19" s="33"/>
      <c r="P19" s="34"/>
      <c r="Q19" s="33"/>
      <c r="R19" s="272" t="s">
        <v>391</v>
      </c>
      <c r="S19" s="159">
        <v>2</v>
      </c>
      <c r="T19" s="1903">
        <v>3</v>
      </c>
      <c r="U19" s="1701"/>
      <c r="V19" s="1701"/>
      <c r="W19" s="1701"/>
      <c r="X19" s="1904"/>
    </row>
    <row r="20" spans="2:24" ht="21">
      <c r="B20" s="285" t="s">
        <v>662</v>
      </c>
      <c r="C20" s="389">
        <f>C18*2</f>
        <v>4.714999999999999</v>
      </c>
      <c r="D20" s="389">
        <f>D19*D18</f>
        <v>4.117</v>
      </c>
      <c r="E20" s="174">
        <f t="shared" ref="E20:N20" si="0">E18*E19</f>
        <v>2.5499999999999998</v>
      </c>
      <c r="F20" s="174">
        <f t="shared" si="0"/>
        <v>1.7999999999999998</v>
      </c>
      <c r="G20" s="375" t="s">
        <v>255</v>
      </c>
      <c r="H20" s="375">
        <f>H19*H18</f>
        <v>3.4499999999999997</v>
      </c>
      <c r="I20" s="174">
        <f t="shared" si="0"/>
        <v>4.6500000000000004</v>
      </c>
      <c r="J20" s="174">
        <f t="shared" si="0"/>
        <v>2.8499999999999996</v>
      </c>
      <c r="K20" s="375" t="s">
        <v>255</v>
      </c>
      <c r="L20" s="566">
        <f t="shared" ref="L20" si="1">L18*L19</f>
        <v>2.4000000000000004</v>
      </c>
      <c r="M20" s="174">
        <f t="shared" si="0"/>
        <v>5.5500000000000007</v>
      </c>
      <c r="N20" s="436">
        <f t="shared" si="0"/>
        <v>3.75</v>
      </c>
      <c r="O20" s="33"/>
      <c r="P20" s="34"/>
      <c r="Q20" s="33"/>
      <c r="R20" s="284" t="s">
        <v>662</v>
      </c>
      <c r="S20" s="69" t="s">
        <v>255</v>
      </c>
      <c r="T20" s="1381" t="s">
        <v>255</v>
      </c>
      <c r="U20" s="1600"/>
      <c r="V20" s="1600"/>
      <c r="W20" s="1600"/>
      <c r="X20" s="1545"/>
    </row>
    <row r="21" spans="2:24" ht="21.5" thickBot="1">
      <c r="B21" s="62" t="s">
        <v>12</v>
      </c>
      <c r="C21" s="390">
        <v>0.04</v>
      </c>
      <c r="D21" s="390">
        <v>0.04</v>
      </c>
      <c r="E21" s="561">
        <v>0.05</v>
      </c>
      <c r="F21" s="561">
        <v>0.06</v>
      </c>
      <c r="G21" s="377">
        <v>0.04</v>
      </c>
      <c r="H21" s="563">
        <v>0.05</v>
      </c>
      <c r="I21" s="175">
        <v>0.04</v>
      </c>
      <c r="J21" s="175">
        <v>0.09</v>
      </c>
      <c r="K21" s="377">
        <v>0.04</v>
      </c>
      <c r="L21" s="561">
        <v>0.09</v>
      </c>
      <c r="M21" s="175">
        <v>0.04</v>
      </c>
      <c r="N21" s="437">
        <v>0.09</v>
      </c>
      <c r="O21" s="33"/>
      <c r="P21" s="34"/>
      <c r="Q21" s="33"/>
      <c r="R21" s="274" t="s">
        <v>12</v>
      </c>
      <c r="S21" s="69" t="s">
        <v>255</v>
      </c>
      <c r="T21" s="1381" t="s">
        <v>255</v>
      </c>
      <c r="U21" s="1600"/>
      <c r="V21" s="1600"/>
      <c r="W21" s="1600"/>
      <c r="X21" s="1545"/>
    </row>
    <row r="22" spans="2:24" ht="21.5" thickBot="1">
      <c r="B22" s="62" t="s">
        <v>13</v>
      </c>
      <c r="C22" s="388">
        <v>0.04</v>
      </c>
      <c r="D22" s="388">
        <v>0.04</v>
      </c>
      <c r="E22" s="562">
        <v>0.05</v>
      </c>
      <c r="F22" s="562">
        <v>0.06</v>
      </c>
      <c r="G22" s="378">
        <v>0.04</v>
      </c>
      <c r="H22" s="564">
        <v>0.05</v>
      </c>
      <c r="I22" s="176">
        <v>0.04</v>
      </c>
      <c r="J22" s="176">
        <v>0.09</v>
      </c>
      <c r="K22" s="378">
        <v>0.04</v>
      </c>
      <c r="L22" s="562">
        <v>0.09</v>
      </c>
      <c r="M22" s="176">
        <v>0.04</v>
      </c>
      <c r="N22" s="438">
        <v>0.09</v>
      </c>
      <c r="O22" s="33"/>
      <c r="P22" s="34"/>
      <c r="Q22" s="33"/>
      <c r="R22" s="274" t="s">
        <v>13</v>
      </c>
      <c r="S22" s="65" t="s">
        <v>255</v>
      </c>
      <c r="T22" s="1383" t="s">
        <v>255</v>
      </c>
      <c r="U22" s="1611"/>
      <c r="V22" s="1611"/>
      <c r="W22" s="1611"/>
      <c r="X22" s="1899"/>
    </row>
    <row r="23" spans="2:24" ht="39.5">
      <c r="B23" s="266" t="s">
        <v>668</v>
      </c>
      <c r="C23" s="396">
        <f>C20/(1-C22)</f>
        <v>4.9114583333333321</v>
      </c>
      <c r="D23" s="396">
        <f>D20/(1-D22)</f>
        <v>4.2885416666666671</v>
      </c>
      <c r="E23" s="174">
        <f t="shared" ref="E23:N23" si="2">E20/(1-E22)</f>
        <v>2.6842105263157894</v>
      </c>
      <c r="F23" s="174">
        <f t="shared" si="2"/>
        <v>1.9148936170212765</v>
      </c>
      <c r="G23" s="174" t="s">
        <v>255</v>
      </c>
      <c r="H23" s="375">
        <f>H20/(1-H22)</f>
        <v>3.6315789473684208</v>
      </c>
      <c r="I23" s="174">
        <f t="shared" si="2"/>
        <v>4.8437500000000009</v>
      </c>
      <c r="J23" s="174">
        <f t="shared" si="2"/>
        <v>3.1318681318681314</v>
      </c>
      <c r="K23" s="375" t="s">
        <v>255</v>
      </c>
      <c r="L23" s="566">
        <f t="shared" ref="L23" si="3">L20/(1-L22)</f>
        <v>2.6373626373626378</v>
      </c>
      <c r="M23" s="174">
        <f t="shared" si="2"/>
        <v>5.7812500000000009</v>
      </c>
      <c r="N23" s="436">
        <f t="shared" si="2"/>
        <v>4.1208791208791204</v>
      </c>
      <c r="O23" s="33"/>
      <c r="P23" s="34"/>
      <c r="Q23" s="33"/>
      <c r="R23" s="273" t="s">
        <v>668</v>
      </c>
      <c r="S23" s="64" t="s">
        <v>255</v>
      </c>
      <c r="T23" s="1915" t="s">
        <v>255</v>
      </c>
      <c r="U23" s="1916"/>
      <c r="V23" s="1916"/>
      <c r="W23" s="1916"/>
      <c r="X23" s="1917"/>
    </row>
    <row r="24" spans="2:24" ht="21">
      <c r="B24" s="6" t="s">
        <v>27</v>
      </c>
      <c r="C24" s="446">
        <v>39884</v>
      </c>
      <c r="D24" s="468">
        <v>43510</v>
      </c>
      <c r="E24" s="469">
        <v>43105</v>
      </c>
      <c r="F24" s="469">
        <v>43105</v>
      </c>
      <c r="G24" s="379" t="s">
        <v>560</v>
      </c>
      <c r="H24" s="379" t="s">
        <v>560</v>
      </c>
      <c r="I24" s="470">
        <v>43364</v>
      </c>
      <c r="J24" s="470">
        <v>43364</v>
      </c>
      <c r="K24" s="435" t="s">
        <v>549</v>
      </c>
      <c r="L24" s="567">
        <v>44418</v>
      </c>
      <c r="M24" s="471" t="s">
        <v>499</v>
      </c>
      <c r="N24" s="472" t="s">
        <v>499</v>
      </c>
      <c r="O24" s="33"/>
      <c r="P24" s="34"/>
      <c r="Q24" s="33"/>
      <c r="R24" s="269" t="s">
        <v>27</v>
      </c>
      <c r="S24" s="450">
        <v>39884</v>
      </c>
      <c r="T24" s="1918">
        <v>39728</v>
      </c>
      <c r="U24" s="1919"/>
      <c r="V24" s="1919"/>
      <c r="W24" s="1919"/>
      <c r="X24" s="1919"/>
    </row>
    <row r="25" spans="2:24" ht="21">
      <c r="B25" s="6" t="s">
        <v>260</v>
      </c>
      <c r="C25" s="394" t="s">
        <v>261</v>
      </c>
      <c r="D25" s="394" t="s">
        <v>261</v>
      </c>
      <c r="E25" s="248" t="s">
        <v>261</v>
      </c>
      <c r="F25" s="248" t="s">
        <v>261</v>
      </c>
      <c r="G25" s="248" t="s">
        <v>261</v>
      </c>
      <c r="H25" s="248" t="s">
        <v>261</v>
      </c>
      <c r="I25" s="248" t="s">
        <v>261</v>
      </c>
      <c r="J25" s="248" t="s">
        <v>261</v>
      </c>
      <c r="K25" s="376" t="s">
        <v>261</v>
      </c>
      <c r="L25" s="277" t="s">
        <v>261</v>
      </c>
      <c r="M25" s="405" t="s">
        <v>261</v>
      </c>
      <c r="N25" s="385" t="s">
        <v>261</v>
      </c>
      <c r="O25" s="33"/>
      <c r="P25" s="34"/>
      <c r="Q25" s="33"/>
      <c r="R25" s="269" t="s">
        <v>260</v>
      </c>
      <c r="S25" s="14" t="s">
        <v>261</v>
      </c>
      <c r="T25" s="1920" t="s">
        <v>261</v>
      </c>
      <c r="U25" s="1921"/>
      <c r="V25" s="1921"/>
      <c r="W25" s="1921"/>
      <c r="X25" s="1921"/>
    </row>
    <row r="26" spans="2:24" ht="57.75" customHeight="1">
      <c r="B26" s="6" t="s">
        <v>28</v>
      </c>
      <c r="C26" s="393" t="s">
        <v>333</v>
      </c>
      <c r="D26" s="395" t="s">
        <v>462</v>
      </c>
      <c r="E26" s="248" t="s">
        <v>341</v>
      </c>
      <c r="F26" s="248" t="s">
        <v>342</v>
      </c>
      <c r="G26" s="376" t="s">
        <v>460</v>
      </c>
      <c r="H26" s="376" t="s">
        <v>341</v>
      </c>
      <c r="I26" s="249" t="s">
        <v>449</v>
      </c>
      <c r="J26" s="249" t="s">
        <v>450</v>
      </c>
      <c r="K26" s="381" t="s">
        <v>455</v>
      </c>
      <c r="L26" s="560" t="s">
        <v>566</v>
      </c>
      <c r="M26" s="406" t="s">
        <v>449</v>
      </c>
      <c r="N26" s="384" t="s">
        <v>450</v>
      </c>
      <c r="O26" s="33"/>
      <c r="P26" s="34"/>
      <c r="Q26" s="33"/>
      <c r="R26" s="269" t="s">
        <v>28</v>
      </c>
      <c r="S26" s="14" t="s">
        <v>207</v>
      </c>
      <c r="T26" s="1902" t="s">
        <v>332</v>
      </c>
      <c r="U26" s="1901"/>
      <c r="V26" s="1901"/>
      <c r="W26" s="1901"/>
      <c r="X26" s="1901"/>
    </row>
    <row r="27" spans="2:24" ht="64.5" customHeight="1">
      <c r="B27" s="267" t="s">
        <v>264</v>
      </c>
      <c r="C27" s="248" t="s">
        <v>118</v>
      </c>
      <c r="D27" s="248" t="s">
        <v>118</v>
      </c>
      <c r="E27" s="249" t="s">
        <v>681</v>
      </c>
      <c r="F27" s="249" t="s">
        <v>681</v>
      </c>
      <c r="G27" s="376" t="s">
        <v>461</v>
      </c>
      <c r="H27" s="376" t="s">
        <v>461</v>
      </c>
      <c r="I27" s="249" t="s">
        <v>208</v>
      </c>
      <c r="J27" s="249" t="s">
        <v>208</v>
      </c>
      <c r="K27" s="381" t="s">
        <v>456</v>
      </c>
      <c r="L27" s="568" t="s">
        <v>788</v>
      </c>
      <c r="M27" s="406" t="s">
        <v>487</v>
      </c>
      <c r="N27" s="384" t="s">
        <v>487</v>
      </c>
      <c r="O27" s="33"/>
      <c r="P27" s="34"/>
      <c r="Q27" s="33"/>
      <c r="R27" s="276" t="s">
        <v>264</v>
      </c>
      <c r="S27" s="14" t="s">
        <v>121</v>
      </c>
      <c r="T27" s="1879" t="s">
        <v>118</v>
      </c>
      <c r="U27" s="1880"/>
      <c r="V27" s="1880"/>
      <c r="W27" s="1880"/>
      <c r="X27" s="1880"/>
    </row>
    <row r="28" spans="2:24" ht="99" customHeight="1">
      <c r="B28" s="6" t="s">
        <v>37</v>
      </c>
      <c r="C28" s="397" t="s">
        <v>335</v>
      </c>
      <c r="D28" s="387" t="s">
        <v>463</v>
      </c>
      <c r="E28" s="301" t="s">
        <v>337</v>
      </c>
      <c r="F28" s="249" t="s">
        <v>336</v>
      </c>
      <c r="G28" s="380" t="s">
        <v>501</v>
      </c>
      <c r="H28" s="386" t="s">
        <v>458</v>
      </c>
      <c r="I28" s="249" t="s">
        <v>209</v>
      </c>
      <c r="J28" s="249" t="s">
        <v>210</v>
      </c>
      <c r="K28" s="381" t="s">
        <v>550</v>
      </c>
      <c r="L28" s="526" t="s">
        <v>567</v>
      </c>
      <c r="M28" s="406" t="s">
        <v>209</v>
      </c>
      <c r="N28" s="384" t="s">
        <v>210</v>
      </c>
      <c r="O28" s="33"/>
      <c r="P28" s="34"/>
      <c r="Q28" s="33"/>
      <c r="R28" s="269" t="s">
        <v>37</v>
      </c>
      <c r="S28" s="24" t="s">
        <v>211</v>
      </c>
      <c r="T28" s="1902" t="s">
        <v>334</v>
      </c>
      <c r="U28" s="1901"/>
      <c r="V28" s="1901"/>
      <c r="W28" s="1901"/>
      <c r="X28" s="1901"/>
    </row>
    <row r="29" spans="2:24" ht="99" customHeight="1">
      <c r="B29" s="6" t="s">
        <v>212</v>
      </c>
      <c r="C29" s="397" t="s">
        <v>327</v>
      </c>
      <c r="D29" s="392" t="s">
        <v>464</v>
      </c>
      <c r="E29" s="301" t="s">
        <v>338</v>
      </c>
      <c r="F29" s="249" t="s">
        <v>213</v>
      </c>
      <c r="G29" s="380" t="s">
        <v>502</v>
      </c>
      <c r="H29" s="386" t="s">
        <v>457</v>
      </c>
      <c r="I29" s="249" t="s">
        <v>214</v>
      </c>
      <c r="J29" s="249" t="s">
        <v>343</v>
      </c>
      <c r="K29" s="381" t="s">
        <v>551</v>
      </c>
      <c r="L29" s="526" t="s">
        <v>568</v>
      </c>
      <c r="M29" s="406" t="s">
        <v>214</v>
      </c>
      <c r="N29" s="384" t="s">
        <v>343</v>
      </c>
      <c r="O29" s="33"/>
      <c r="P29" s="34"/>
      <c r="Q29" s="33"/>
      <c r="R29" s="269" t="s">
        <v>212</v>
      </c>
      <c r="S29" s="24" t="s">
        <v>215</v>
      </c>
      <c r="T29" s="1895" t="s">
        <v>326</v>
      </c>
      <c r="U29" s="1727"/>
      <c r="V29" s="1727"/>
      <c r="W29" s="1727"/>
      <c r="X29" s="1896"/>
    </row>
    <row r="30" spans="2:24" ht="99" customHeight="1">
      <c r="B30" s="264" t="s">
        <v>253</v>
      </c>
      <c r="C30" s="397" t="s">
        <v>496</v>
      </c>
      <c r="D30" s="392" t="s">
        <v>497</v>
      </c>
      <c r="E30" s="301" t="s">
        <v>561</v>
      </c>
      <c r="F30" s="560" t="s">
        <v>562</v>
      </c>
      <c r="G30" s="380" t="s">
        <v>503</v>
      </c>
      <c r="H30" s="301" t="s">
        <v>561</v>
      </c>
      <c r="I30" s="249" t="s">
        <v>498</v>
      </c>
      <c r="J30" s="249" t="s">
        <v>565</v>
      </c>
      <c r="K30" s="381" t="s">
        <v>552</v>
      </c>
      <c r="L30" s="526" t="s">
        <v>569</v>
      </c>
      <c r="M30" s="406" t="s">
        <v>498</v>
      </c>
      <c r="N30" s="384" t="s">
        <v>565</v>
      </c>
      <c r="O30" s="33"/>
      <c r="P30" s="34"/>
      <c r="Q30" s="33"/>
      <c r="R30" s="302" t="s">
        <v>253</v>
      </c>
      <c r="S30" s="24" t="s">
        <v>255</v>
      </c>
      <c r="T30" s="1895" t="s">
        <v>216</v>
      </c>
      <c r="U30" s="1727"/>
      <c r="V30" s="1727"/>
      <c r="W30" s="1727"/>
      <c r="X30" s="1896"/>
    </row>
    <row r="31" spans="2:24" ht="93" customHeight="1">
      <c r="B31" s="6" t="s">
        <v>563</v>
      </c>
      <c r="C31" s="248" t="s">
        <v>100</v>
      </c>
      <c r="D31" s="248" t="s">
        <v>100</v>
      </c>
      <c r="E31" s="277" t="s">
        <v>218</v>
      </c>
      <c r="F31" s="248" t="s">
        <v>218</v>
      </c>
      <c r="G31" s="376" t="s">
        <v>100</v>
      </c>
      <c r="H31" s="376" t="s">
        <v>100</v>
      </c>
      <c r="I31" s="248" t="s">
        <v>41</v>
      </c>
      <c r="J31" s="248" t="s">
        <v>41</v>
      </c>
      <c r="K31" s="376" t="s">
        <v>100</v>
      </c>
      <c r="L31" s="569" t="s">
        <v>100</v>
      </c>
      <c r="M31" s="405" t="s">
        <v>486</v>
      </c>
      <c r="N31" s="385" t="s">
        <v>486</v>
      </c>
      <c r="O31" s="33"/>
      <c r="P31" s="34"/>
      <c r="Q31" s="33"/>
      <c r="R31" s="269" t="s">
        <v>39</v>
      </c>
      <c r="S31" s="14" t="s">
        <v>40</v>
      </c>
      <c r="T31" s="1900" t="s">
        <v>217</v>
      </c>
      <c r="U31" s="1901"/>
      <c r="V31" s="1901"/>
      <c r="W31" s="1901"/>
      <c r="X31" s="1901"/>
    </row>
    <row r="32" spans="2:24" ht="111">
      <c r="B32" s="6" t="s">
        <v>43</v>
      </c>
      <c r="C32" s="249" t="s">
        <v>255</v>
      </c>
      <c r="D32" s="249" t="s">
        <v>255</v>
      </c>
      <c r="E32" s="560" t="s">
        <v>430</v>
      </c>
      <c r="F32" s="560" t="s">
        <v>430</v>
      </c>
      <c r="G32" s="376" t="s">
        <v>255</v>
      </c>
      <c r="H32" s="560" t="s">
        <v>430</v>
      </c>
      <c r="I32" s="249" t="s">
        <v>255</v>
      </c>
      <c r="J32" s="249" t="s">
        <v>339</v>
      </c>
      <c r="K32" s="381" t="s">
        <v>255</v>
      </c>
      <c r="L32" s="560" t="s">
        <v>339</v>
      </c>
      <c r="M32" s="406" t="s">
        <v>255</v>
      </c>
      <c r="N32" s="384" t="s">
        <v>339</v>
      </c>
      <c r="O32" s="33"/>
      <c r="P32" s="34"/>
      <c r="Q32" s="33"/>
      <c r="R32" s="269" t="s">
        <v>43</v>
      </c>
      <c r="S32" s="24" t="s">
        <v>255</v>
      </c>
      <c r="T32" s="1900" t="s">
        <v>255</v>
      </c>
      <c r="U32" s="1901"/>
      <c r="V32" s="1901"/>
      <c r="W32" s="1901"/>
      <c r="X32" s="1901"/>
    </row>
    <row r="33" spans="2:24" ht="18.5">
      <c r="B33" s="6" t="s">
        <v>415</v>
      </c>
      <c r="C33" s="387" t="s">
        <v>255</v>
      </c>
      <c r="D33" s="387" t="s">
        <v>255</v>
      </c>
      <c r="E33" s="249" t="s">
        <v>255</v>
      </c>
      <c r="F33" s="249" t="s">
        <v>255</v>
      </c>
      <c r="G33" s="249" t="s">
        <v>255</v>
      </c>
      <c r="H33" s="249" t="s">
        <v>255</v>
      </c>
      <c r="I33" s="249" t="s">
        <v>255</v>
      </c>
      <c r="J33" s="249" t="s">
        <v>255</v>
      </c>
      <c r="K33" s="381" t="s">
        <v>255</v>
      </c>
      <c r="L33" s="560" t="s">
        <v>255</v>
      </c>
      <c r="M33" s="406" t="s">
        <v>255</v>
      </c>
      <c r="N33" s="384" t="s">
        <v>255</v>
      </c>
      <c r="O33" s="33"/>
      <c r="P33" s="34"/>
      <c r="Q33" s="33"/>
      <c r="R33" s="269" t="s">
        <v>415</v>
      </c>
      <c r="S33" s="24" t="s">
        <v>255</v>
      </c>
      <c r="T33" s="1895" t="s">
        <v>255</v>
      </c>
      <c r="U33" s="1727"/>
      <c r="V33" s="1727"/>
      <c r="W33" s="1727"/>
      <c r="X33" s="1896"/>
    </row>
    <row r="34" spans="2:24" ht="30" customHeight="1">
      <c r="B34" s="7" t="s">
        <v>44</v>
      </c>
      <c r="C34" s="712" t="s">
        <v>776</v>
      </c>
      <c r="D34" s="737" t="s">
        <v>777</v>
      </c>
      <c r="E34" s="716" t="s">
        <v>778</v>
      </c>
      <c r="F34" s="716" t="s">
        <v>779</v>
      </c>
      <c r="G34" s="716" t="s">
        <v>780</v>
      </c>
      <c r="H34" s="716" t="s">
        <v>781</v>
      </c>
      <c r="I34" s="716" t="s">
        <v>782</v>
      </c>
      <c r="J34" s="716" t="s">
        <v>783</v>
      </c>
      <c r="K34" s="712" t="s">
        <v>784</v>
      </c>
      <c r="L34" s="668" t="s">
        <v>785</v>
      </c>
      <c r="M34" s="738" t="s">
        <v>786</v>
      </c>
      <c r="N34" s="739" t="s">
        <v>787</v>
      </c>
      <c r="O34" s="33"/>
      <c r="P34" s="34"/>
      <c r="Q34" s="33"/>
      <c r="R34" s="271" t="s">
        <v>44</v>
      </c>
      <c r="S34" s="207" t="s">
        <v>790</v>
      </c>
      <c r="T34" s="1897" t="s">
        <v>791</v>
      </c>
      <c r="U34" s="1898"/>
      <c r="V34" s="1898"/>
      <c r="W34" s="1898"/>
      <c r="X34" s="1898"/>
    </row>
    <row r="35" spans="2:24" ht="111">
      <c r="B35" s="7" t="s">
        <v>45</v>
      </c>
      <c r="C35" s="387" t="s">
        <v>255</v>
      </c>
      <c r="D35" s="387" t="s">
        <v>255</v>
      </c>
      <c r="E35" s="249" t="s">
        <v>340</v>
      </c>
      <c r="F35" s="249" t="s">
        <v>340</v>
      </c>
      <c r="G35" s="249" t="s">
        <v>255</v>
      </c>
      <c r="H35" s="249" t="s">
        <v>255</v>
      </c>
      <c r="I35" s="249" t="s">
        <v>255</v>
      </c>
      <c r="J35" s="249" t="s">
        <v>255</v>
      </c>
      <c r="K35" s="249" t="s">
        <v>255</v>
      </c>
      <c r="L35" s="560" t="s">
        <v>255</v>
      </c>
      <c r="M35" s="406" t="s">
        <v>255</v>
      </c>
      <c r="N35" s="384" t="s">
        <v>255</v>
      </c>
      <c r="O35" s="33"/>
      <c r="P35" s="34"/>
      <c r="Q35" s="33"/>
      <c r="R35" s="271" t="s">
        <v>45</v>
      </c>
      <c r="S35" s="24" t="s">
        <v>255</v>
      </c>
      <c r="T35" s="1895" t="s">
        <v>255</v>
      </c>
      <c r="U35" s="1727"/>
      <c r="V35" s="1727"/>
      <c r="W35" s="1727"/>
      <c r="X35" s="1896"/>
    </row>
    <row r="36" spans="2:24" ht="218.5" customHeight="1">
      <c r="B36" s="7" t="s">
        <v>293</v>
      </c>
      <c r="C36" s="387" t="s">
        <v>255</v>
      </c>
      <c r="D36" s="387" t="s">
        <v>255</v>
      </c>
      <c r="E36" s="249" t="s">
        <v>454</v>
      </c>
      <c r="F36" s="249" t="s">
        <v>454</v>
      </c>
      <c r="G36" s="249" t="s">
        <v>255</v>
      </c>
      <c r="H36" s="249" t="s">
        <v>255</v>
      </c>
      <c r="I36" s="249" t="s">
        <v>452</v>
      </c>
      <c r="J36" s="249" t="s">
        <v>453</v>
      </c>
      <c r="K36" s="249" t="s">
        <v>255</v>
      </c>
      <c r="L36" s="560" t="s">
        <v>255</v>
      </c>
      <c r="M36" s="406" t="s">
        <v>500</v>
      </c>
      <c r="N36" s="384" t="s">
        <v>500</v>
      </c>
      <c r="O36" s="33"/>
      <c r="P36" s="34"/>
      <c r="Q36" s="33"/>
      <c r="R36" s="271" t="s">
        <v>293</v>
      </c>
      <c r="S36" s="24" t="s">
        <v>255</v>
      </c>
      <c r="T36" s="1895" t="s">
        <v>255</v>
      </c>
      <c r="U36" s="1727"/>
      <c r="V36" s="1727"/>
      <c r="W36" s="1727"/>
      <c r="X36" s="1896"/>
    </row>
    <row r="37" spans="2:24" ht="197.5" customHeight="1" thickBot="1">
      <c r="B37" s="86" t="s">
        <v>540</v>
      </c>
      <c r="C37" s="1423" t="s">
        <v>542</v>
      </c>
      <c r="D37" s="1422"/>
      <c r="E37" s="373" t="s">
        <v>255</v>
      </c>
      <c r="F37" s="373" t="s">
        <v>255</v>
      </c>
      <c r="G37" s="382" t="s">
        <v>255</v>
      </c>
      <c r="H37" s="382" t="s">
        <v>255</v>
      </c>
      <c r="I37" s="373" t="s">
        <v>255</v>
      </c>
      <c r="J37" s="373" t="s">
        <v>628</v>
      </c>
      <c r="K37" s="382" t="s">
        <v>628</v>
      </c>
      <c r="L37" s="570" t="s">
        <v>628</v>
      </c>
      <c r="M37" s="473" t="s">
        <v>255</v>
      </c>
      <c r="N37" s="474" t="s">
        <v>255</v>
      </c>
      <c r="O37" s="33"/>
      <c r="P37" s="34"/>
      <c r="Q37" s="33"/>
      <c r="R37" s="303" t="s">
        <v>540</v>
      </c>
      <c r="S37" s="72" t="s">
        <v>255</v>
      </c>
      <c r="T37" s="1910" t="s">
        <v>255</v>
      </c>
      <c r="U37" s="1911"/>
      <c r="V37" s="1911"/>
      <c r="W37" s="1911"/>
      <c r="X37" s="1912"/>
    </row>
    <row r="38" spans="2:24" ht="18.5">
      <c r="B38" s="33"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8" s="33"/>
      <c r="D38" s="33"/>
      <c r="E38" s="33"/>
      <c r="F38" s="33"/>
      <c r="G38" s="33"/>
      <c r="H38" s="33"/>
      <c r="I38" s="33"/>
      <c r="J38" s="33"/>
      <c r="K38" s="33"/>
      <c r="L38" s="33"/>
      <c r="M38" s="33"/>
      <c r="N38" s="33"/>
      <c r="O38" s="33"/>
      <c r="P38" s="34"/>
      <c r="Q38" s="33"/>
      <c r="R38" s="304" t="str">
        <f>B38</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S38" s="33"/>
      <c r="T38" s="33"/>
      <c r="U38" s="33"/>
    </row>
    <row r="39" spans="2:24" ht="18.5">
      <c r="B39" s="33" t="str">
        <f>Choléra!B37</f>
        <v>2 Source : MENU DE PRODUITS UNICEF POUR LES VACCINS FOURNIS PAR L’UNICEF À GAVI, L’ALLIANCE DU VACCIN (https://www.unicef.org/supply/media/17191/file/Gavi-Product-Menu-May-2023.pdf)</v>
      </c>
      <c r="C39" s="33"/>
      <c r="D39" s="33"/>
      <c r="E39" s="33"/>
      <c r="F39" s="33"/>
      <c r="G39" s="33"/>
      <c r="H39" s="33"/>
      <c r="I39" s="33"/>
      <c r="J39" s="33"/>
      <c r="K39" s="33"/>
      <c r="L39" s="33"/>
      <c r="M39" s="33"/>
      <c r="N39" s="33"/>
      <c r="O39" s="33"/>
      <c r="P39" s="34"/>
      <c r="Q39" s="33"/>
      <c r="R39" s="33" t="str">
        <f>B39</f>
        <v>2 Source : MENU DE PRODUITS UNICEF POUR LES VACCINS FOURNIS PAR L’UNICEF À GAVI, L’ALLIANCE DU VACCIN (https://www.unicef.org/supply/media/17191/file/Gavi-Product-Menu-May-2023.pdf)</v>
      </c>
      <c r="S39" s="33"/>
      <c r="T39" s="33"/>
      <c r="U39" s="33"/>
    </row>
    <row r="40" spans="2:24" ht="20" customHeight="1">
      <c r="B40" s="73" t="str">
        <f>Choléra!B38</f>
        <v>3 Source : Note de synthèse de l'OMS: http://www.who.int/immunization/documents/positionpapers/en/</v>
      </c>
      <c r="C40" s="33"/>
      <c r="D40" s="33"/>
      <c r="E40" s="33"/>
      <c r="F40" s="33"/>
      <c r="G40" s="33"/>
      <c r="H40" s="33"/>
      <c r="I40" s="33"/>
      <c r="J40" s="33"/>
      <c r="K40" s="33"/>
      <c r="L40" s="33"/>
      <c r="M40" s="33"/>
      <c r="N40" s="33"/>
      <c r="O40" s="33"/>
      <c r="P40" s="34"/>
      <c r="Q40" s="33"/>
      <c r="R40" s="1033" t="str">
        <f>B40</f>
        <v>3 Source : Note de synthèse de l'OMS: http://www.who.int/immunization/documents/positionpapers/en/</v>
      </c>
      <c r="S40" s="1034"/>
      <c r="T40" s="33"/>
      <c r="U40" s="33"/>
    </row>
    <row r="41" spans="2:24" ht="18.5">
      <c r="B41" s="33" t="str">
        <f>Choléra!B39</f>
        <v xml:space="preserve">4 Source : Secrétariat de Gavi, voir l'onglet définitions pour les détails </v>
      </c>
      <c r="C41" s="33"/>
      <c r="D41" s="33"/>
      <c r="E41" s="33"/>
      <c r="F41" s="33"/>
      <c r="G41" s="33"/>
      <c r="H41" s="33"/>
      <c r="I41" s="33"/>
      <c r="J41" s="33"/>
      <c r="K41" s="33"/>
      <c r="L41" s="33"/>
      <c r="M41" s="33"/>
      <c r="N41" s="33"/>
      <c r="O41" s="33"/>
      <c r="P41" s="34"/>
      <c r="Q41" s="33"/>
      <c r="R41" s="33" t="str">
        <f>B41</f>
        <v xml:space="preserve">4 Source : Secrétariat de Gavi, voir l'onglet définitions pour les détails </v>
      </c>
      <c r="S41" s="33"/>
      <c r="T41" s="33"/>
      <c r="U41" s="33"/>
    </row>
    <row r="42" spans="2:24" ht="18.5">
      <c r="B42" s="33" t="str">
        <f>Choléra!B40</f>
        <v>5 Source : Étude des estimations OMS des taux indicatifs de perte en vaccins, 2021</v>
      </c>
      <c r="C42" s="33"/>
      <c r="D42" s="33"/>
      <c r="E42" s="33"/>
      <c r="F42" s="33"/>
      <c r="G42" s="33"/>
      <c r="H42" s="33"/>
      <c r="I42" s="33"/>
      <c r="J42" s="33"/>
      <c r="K42" s="33"/>
      <c r="L42" s="33"/>
      <c r="M42" s="33"/>
      <c r="N42" s="33"/>
      <c r="O42" s="33"/>
      <c r="P42" s="34"/>
      <c r="Q42" s="33"/>
      <c r="R42" s="33" t="str">
        <f>B42</f>
        <v>5 Source : Étude des estimations OMS des taux indicatifs de perte en vaccins, 2021</v>
      </c>
      <c r="S42" s="33"/>
      <c r="T42" s="33"/>
      <c r="U42" s="33"/>
    </row>
    <row r="43" spans="2:24" ht="18.5">
      <c r="B43" s="33" t="s">
        <v>691</v>
      </c>
      <c r="C43" s="33"/>
      <c r="D43" s="33"/>
      <c r="E43" s="33"/>
      <c r="F43" s="33"/>
      <c r="G43" s="33"/>
      <c r="H43" s="33"/>
      <c r="I43" s="33"/>
      <c r="J43" s="33"/>
      <c r="K43" s="33"/>
      <c r="L43" s="33"/>
      <c r="M43" s="33"/>
      <c r="N43" s="33"/>
      <c r="O43" s="33"/>
      <c r="P43" s="34"/>
      <c r="Q43" s="33"/>
      <c r="R43" s="33"/>
      <c r="S43" s="33"/>
      <c r="T43" s="33"/>
      <c r="U43" s="33"/>
    </row>
    <row r="44" spans="2:24" ht="18.5">
      <c r="B44" s="33" t="s">
        <v>680</v>
      </c>
      <c r="C44" s="33"/>
      <c r="D44" s="33"/>
      <c r="E44" s="33"/>
      <c r="F44" s="33"/>
      <c r="G44" s="33"/>
      <c r="H44" s="33"/>
      <c r="I44" s="33"/>
      <c r="J44" s="33"/>
      <c r="K44" s="33"/>
      <c r="L44" s="33"/>
      <c r="M44" s="33"/>
      <c r="N44" s="33"/>
      <c r="O44" s="33"/>
      <c r="P44" s="34"/>
      <c r="Q44" s="33"/>
      <c r="R44" s="33"/>
      <c r="S44" s="33"/>
      <c r="T44" s="33"/>
      <c r="U44" s="33"/>
    </row>
    <row r="45" spans="2:24" ht="18.5">
      <c r="B45" s="33" t="s">
        <v>676</v>
      </c>
      <c r="C45" s="33"/>
      <c r="D45" s="33"/>
      <c r="E45" s="33"/>
      <c r="F45" s="33"/>
      <c r="G45" s="33"/>
      <c r="H45" s="33"/>
      <c r="I45" s="33"/>
      <c r="J45" s="33"/>
      <c r="K45" s="33"/>
      <c r="L45" s="33"/>
      <c r="M45" s="33"/>
      <c r="N45" s="33"/>
      <c r="O45" s="33"/>
      <c r="P45" s="34"/>
      <c r="Q45" s="33"/>
      <c r="R45" s="33"/>
      <c r="S45" s="33"/>
      <c r="T45" s="33"/>
      <c r="U45" s="33"/>
    </row>
    <row r="46" spans="2:24" ht="18.5">
      <c r="B46" s="33" t="s">
        <v>677</v>
      </c>
      <c r="C46" s="33"/>
      <c r="D46" s="33"/>
      <c r="E46" s="33"/>
      <c r="F46" s="33"/>
      <c r="G46" s="33"/>
      <c r="H46" s="33"/>
      <c r="I46" s="33"/>
      <c r="J46" s="33"/>
      <c r="K46" s="33"/>
      <c r="L46" s="33"/>
      <c r="M46" s="33"/>
      <c r="N46" s="33"/>
      <c r="O46" s="33"/>
      <c r="P46" s="34"/>
      <c r="Q46" s="33"/>
      <c r="R46" s="33"/>
      <c r="S46" s="33"/>
      <c r="T46" s="33"/>
      <c r="U46" s="33"/>
    </row>
    <row r="47" spans="2:24" ht="18.5">
      <c r="B47" s="33" t="s">
        <v>990</v>
      </c>
      <c r="C47" s="33"/>
      <c r="D47" s="33"/>
      <c r="E47" s="33"/>
      <c r="F47" s="33"/>
      <c r="G47" s="33"/>
      <c r="H47" s="33"/>
      <c r="I47" s="33"/>
      <c r="J47" s="33"/>
      <c r="K47" s="33"/>
      <c r="L47" s="33"/>
      <c r="M47" s="33"/>
      <c r="N47" s="33"/>
      <c r="O47" s="33"/>
      <c r="P47" s="34"/>
      <c r="Q47" s="33"/>
      <c r="R47" s="33"/>
      <c r="S47" s="33"/>
      <c r="T47" s="33"/>
      <c r="U47" s="33"/>
    </row>
    <row r="48" spans="2:24" ht="18.5">
      <c r="B48" s="244" t="s">
        <v>678</v>
      </c>
      <c r="C48" s="33"/>
      <c r="D48" s="33"/>
      <c r="E48" s="33"/>
      <c r="F48" s="33"/>
      <c r="G48" s="33"/>
      <c r="H48" s="33"/>
      <c r="I48" s="33"/>
      <c r="J48" s="33"/>
      <c r="K48" s="33"/>
      <c r="L48" s="33"/>
      <c r="M48" s="33"/>
      <c r="N48" s="33"/>
      <c r="O48" s="33"/>
      <c r="P48" s="34"/>
      <c r="Q48" s="33"/>
      <c r="R48" s="33"/>
      <c r="S48" s="33"/>
      <c r="T48" s="33"/>
      <c r="U48" s="33"/>
    </row>
    <row r="49" spans="2:21" ht="18.5">
      <c r="B49" s="33" t="s">
        <v>959</v>
      </c>
      <c r="C49" s="33"/>
      <c r="D49" s="33"/>
      <c r="E49" s="33"/>
      <c r="F49" s="33"/>
      <c r="G49" s="33"/>
      <c r="H49" s="33"/>
      <c r="I49" s="33"/>
      <c r="J49" s="33"/>
      <c r="K49" s="33"/>
      <c r="L49" s="33"/>
      <c r="M49" s="33"/>
      <c r="N49" s="33"/>
      <c r="O49" s="33"/>
      <c r="P49" s="34"/>
      <c r="Q49" s="33"/>
      <c r="R49" s="33"/>
      <c r="S49" s="33"/>
      <c r="T49" s="33"/>
      <c r="U49" s="33"/>
    </row>
    <row r="50" spans="2:21" ht="18.5">
      <c r="B50" s="244" t="s">
        <v>679</v>
      </c>
      <c r="C50" s="33"/>
      <c r="D50" s="33"/>
      <c r="E50" s="33"/>
      <c r="F50" s="33"/>
      <c r="G50" s="33"/>
      <c r="H50" s="33"/>
      <c r="I50" s="33"/>
      <c r="J50" s="33"/>
      <c r="K50" s="33"/>
      <c r="L50" s="33"/>
      <c r="M50" s="33"/>
      <c r="N50" s="33"/>
      <c r="O50" s="33"/>
      <c r="P50" s="34"/>
      <c r="Q50" s="33"/>
      <c r="R50" s="33"/>
      <c r="S50" s="33"/>
      <c r="T50" s="33"/>
      <c r="U50" s="33"/>
    </row>
    <row r="52" spans="2:21" ht="17.5" customHeight="1">
      <c r="B52" s="1034" t="str">
        <f>PVH!B41</f>
        <v>* Cet emballage secondaire est obtenu par l'UNICEF pour les pays Gavi. Pour cette présentation, l'emballage secondaire sans astérisque en gris n'est pas acheté par Gavi.</v>
      </c>
      <c r="C52" s="1034"/>
      <c r="D52" s="33"/>
      <c r="E52" s="33"/>
      <c r="F52" s="33"/>
      <c r="G52" s="33"/>
      <c r="H52" s="33"/>
      <c r="I52" s="33"/>
      <c r="J52" s="33"/>
      <c r="K52" s="33"/>
      <c r="L52" s="33"/>
      <c r="M52" s="33"/>
      <c r="N52" s="33"/>
      <c r="O52" s="33"/>
      <c r="P52" s="34"/>
      <c r="Q52" s="33"/>
      <c r="R52" s="33"/>
      <c r="S52" s="33"/>
      <c r="T52" s="33"/>
      <c r="U52" s="33"/>
    </row>
    <row r="53" spans="2:21" ht="18.5">
      <c r="B53" s="33"/>
      <c r="C53" s="148"/>
      <c r="D53" s="33"/>
      <c r="E53" s="33"/>
      <c r="F53" s="33"/>
      <c r="G53" s="33"/>
      <c r="H53" s="33"/>
      <c r="I53" s="33"/>
      <c r="J53" s="33"/>
      <c r="K53" s="33"/>
      <c r="L53" s="33"/>
      <c r="M53" s="33"/>
      <c r="N53" s="33"/>
      <c r="O53" s="33"/>
      <c r="P53" s="34"/>
      <c r="Q53" s="33"/>
      <c r="R53" s="33"/>
      <c r="S53" s="33"/>
      <c r="T53" s="33"/>
      <c r="U53" s="33"/>
    </row>
    <row r="54" spans="2:21" ht="18.5">
      <c r="B54" s="33"/>
      <c r="C54" s="148"/>
      <c r="D54" s="33"/>
      <c r="E54" s="33"/>
      <c r="F54" s="33"/>
      <c r="G54" s="33"/>
      <c r="H54" s="33"/>
      <c r="I54" s="33"/>
      <c r="J54" s="33"/>
      <c r="K54" s="33"/>
      <c r="L54" s="33"/>
      <c r="M54" s="33"/>
      <c r="N54" s="33"/>
      <c r="O54" s="33"/>
      <c r="P54" s="34"/>
      <c r="Q54" s="33"/>
      <c r="R54" s="33"/>
      <c r="S54" s="33"/>
      <c r="T54" s="33"/>
      <c r="U54" s="33"/>
    </row>
    <row r="55" spans="2:21" ht="18.5">
      <c r="B55" s="33"/>
      <c r="C55" s="148"/>
      <c r="D55" s="33"/>
      <c r="E55" s="33"/>
      <c r="F55" s="33"/>
      <c r="G55" s="33"/>
      <c r="H55" s="33"/>
      <c r="I55" s="33"/>
      <c r="J55" s="33"/>
      <c r="K55" s="33"/>
      <c r="L55" s="33"/>
      <c r="M55" s="33"/>
      <c r="N55" s="33"/>
      <c r="O55" s="33"/>
      <c r="P55" s="34"/>
      <c r="Q55" s="33"/>
      <c r="R55" s="33"/>
      <c r="S55" s="33"/>
      <c r="T55" s="33"/>
      <c r="U55" s="33"/>
    </row>
    <row r="56" spans="2:21" ht="18.5">
      <c r="B56" s="33"/>
      <c r="C56" s="148"/>
      <c r="D56" s="33"/>
      <c r="E56" s="33"/>
      <c r="F56" s="33"/>
      <c r="G56" s="33"/>
      <c r="H56" s="33"/>
      <c r="I56" s="33"/>
      <c r="J56" s="33"/>
      <c r="K56" s="33"/>
      <c r="L56" s="33"/>
      <c r="M56" s="33"/>
      <c r="N56" s="33"/>
      <c r="O56" s="33"/>
      <c r="P56" s="34"/>
      <c r="Q56" s="33"/>
      <c r="R56" s="33"/>
      <c r="S56" s="33"/>
      <c r="T56" s="33"/>
      <c r="U56" s="33"/>
    </row>
    <row r="57" spans="2:21" ht="18.5">
      <c r="B57" s="33"/>
      <c r="C57" s="148"/>
      <c r="D57" s="33"/>
      <c r="E57" s="33"/>
      <c r="F57" s="33"/>
      <c r="G57" s="33"/>
      <c r="H57" s="33"/>
      <c r="I57" s="33"/>
      <c r="J57" s="33"/>
      <c r="K57" s="33"/>
      <c r="L57" s="33"/>
      <c r="M57" s="33"/>
      <c r="N57" s="33"/>
      <c r="O57" s="33"/>
      <c r="P57" s="34"/>
      <c r="Q57" s="33"/>
      <c r="R57" s="33"/>
      <c r="S57" s="33"/>
      <c r="T57" s="33"/>
      <c r="U57" s="33"/>
    </row>
    <row r="58" spans="2:21" ht="18.5">
      <c r="B58" s="33"/>
      <c r="C58" s="148"/>
      <c r="D58" s="33"/>
      <c r="E58" s="33"/>
      <c r="F58" s="33"/>
      <c r="G58" s="33"/>
      <c r="H58" s="33"/>
      <c r="I58" s="33"/>
      <c r="J58" s="33"/>
      <c r="K58" s="33"/>
      <c r="L58" s="33"/>
      <c r="M58" s="33"/>
      <c r="N58" s="33"/>
      <c r="O58" s="33"/>
      <c r="P58" s="34"/>
      <c r="Q58" s="33"/>
      <c r="R58" s="33"/>
      <c r="S58" s="33"/>
      <c r="T58" s="33"/>
      <c r="U58" s="33"/>
    </row>
    <row r="64" spans="2:21">
      <c r="C64" s="8"/>
    </row>
  </sheetData>
  <sheetProtection selectLockedCells="1"/>
  <mergeCells count="67">
    <mergeCell ref="S7:X7"/>
    <mergeCell ref="C7:N7"/>
    <mergeCell ref="T14:X14"/>
    <mergeCell ref="E8:H8"/>
    <mergeCell ref="E9:H9"/>
    <mergeCell ref="E10:H10"/>
    <mergeCell ref="E11:H11"/>
    <mergeCell ref="C12:D12"/>
    <mergeCell ref="C13:D13"/>
    <mergeCell ref="C14:D14"/>
    <mergeCell ref="G13:H13"/>
    <mergeCell ref="E14:F14"/>
    <mergeCell ref="G14:H14"/>
    <mergeCell ref="T35:X35"/>
    <mergeCell ref="C37:D37"/>
    <mergeCell ref="T37:X37"/>
    <mergeCell ref="M12:N12"/>
    <mergeCell ref="T23:X23"/>
    <mergeCell ref="T24:X24"/>
    <mergeCell ref="T25:X25"/>
    <mergeCell ref="M13:N13"/>
    <mergeCell ref="M14:N14"/>
    <mergeCell ref="T15:X15"/>
    <mergeCell ref="T16:X16"/>
    <mergeCell ref="T36:X36"/>
    <mergeCell ref="T17:X18"/>
    <mergeCell ref="K12:L12"/>
    <mergeCell ref="K13:L13"/>
    <mergeCell ref="K14:L14"/>
    <mergeCell ref="T19:X19"/>
    <mergeCell ref="T32:X32"/>
    <mergeCell ref="T20:X20"/>
    <mergeCell ref="T21:X21"/>
    <mergeCell ref="I12:J12"/>
    <mergeCell ref="I13:J13"/>
    <mergeCell ref="I14:J14"/>
    <mergeCell ref="T33:X33"/>
    <mergeCell ref="T34:X34"/>
    <mergeCell ref="T22:X22"/>
    <mergeCell ref="T30:X30"/>
    <mergeCell ref="T31:X31"/>
    <mergeCell ref="T29:X29"/>
    <mergeCell ref="T26:X26"/>
    <mergeCell ref="T27:X27"/>
    <mergeCell ref="T28:X28"/>
    <mergeCell ref="B52:C52"/>
    <mergeCell ref="R40:S40"/>
    <mergeCell ref="R3:U5"/>
    <mergeCell ref="B4:B5"/>
    <mergeCell ref="I11:N11"/>
    <mergeCell ref="I10:N10"/>
    <mergeCell ref="T8:X8"/>
    <mergeCell ref="T9:X9"/>
    <mergeCell ref="T10:X10"/>
    <mergeCell ref="T11:X11"/>
    <mergeCell ref="T12:X12"/>
    <mergeCell ref="T13:X13"/>
    <mergeCell ref="G12:H12"/>
    <mergeCell ref="E13:F13"/>
    <mergeCell ref="I9:N9"/>
    <mergeCell ref="I8:N8"/>
    <mergeCell ref="B2:C2"/>
    <mergeCell ref="C8:D8"/>
    <mergeCell ref="C9:D9"/>
    <mergeCell ref="C10:D10"/>
    <mergeCell ref="E12:F12"/>
    <mergeCell ref="C11:D11"/>
  </mergeCells>
  <hyperlinks>
    <hyperlink ref="S34" r:id="rId1" xr:uid="{00000000-0004-0000-0B00-000000000000}"/>
    <hyperlink ref="T34" r:id="rId2" xr:uid="{00000000-0004-0000-0B00-000007000000}"/>
    <hyperlink ref="C34" r:id="rId3" xr:uid="{619ABEBC-FFCF-4005-8864-1236FACF6492}"/>
    <hyperlink ref="E34" r:id="rId4" xr:uid="{B3FFE76C-41B8-48DD-B46B-39A6DAD92389}"/>
    <hyperlink ref="J34" r:id="rId5" xr:uid="{8C2C1848-2F25-49A8-B379-D99889AA6942}"/>
    <hyperlink ref="I34" r:id="rId6" xr:uid="{1E8DF1A7-B8D4-4EBE-A29B-54FC840EC569}"/>
    <hyperlink ref="F34" r:id="rId7" xr:uid="{3BBAD6D6-B022-41D7-B1DB-FA6FFCC22BC4}"/>
    <hyperlink ref="D34" r:id="rId8" xr:uid="{002F265D-7658-43BC-94FC-65CA4D7200EB}"/>
    <hyperlink ref="N34" r:id="rId9" xr:uid="{B05B6A35-1CB9-4C24-A8E2-AAA6669F3144}"/>
    <hyperlink ref="M34" r:id="rId10" xr:uid="{952B691D-A30B-401A-B913-8C6A29ED4962}"/>
    <hyperlink ref="K34" r:id="rId11" xr:uid="{5418BE07-6826-45C7-A9E9-57E68B6883C9}"/>
    <hyperlink ref="H34" r:id="rId12" xr:uid="{0C49B5B9-98FF-4A10-91BE-67A661E247F4}"/>
    <hyperlink ref="G34" r:id="rId13" xr:uid="{26BB9D79-B248-42A1-B58C-905BF5D6BF22}"/>
    <hyperlink ref="L34" r:id="rId14" xr:uid="{90327FA6-094A-4A82-9D19-6AC302530088}"/>
  </hyperlinks>
  <pageMargins left="0.25" right="0.25" top="0.75" bottom="0.75" header="0.3" footer="0.3"/>
  <pageSetup paperSize="8" scale="31" fitToHeight="0" orientation="landscape" r:id="rId15"/>
  <drawing r:id="rId16"/>
  <legacyDrawing r:id="rId1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B2:AD44"/>
  <sheetViews>
    <sheetView showGridLines="0" topLeftCell="A5" zoomScale="60" zoomScaleNormal="60" workbookViewId="0">
      <selection activeCell="C10" sqref="C10:G10"/>
    </sheetView>
  </sheetViews>
  <sheetFormatPr defaultColWidth="11.453125" defaultRowHeight="14.5"/>
  <cols>
    <col min="1" max="1" width="11.453125" customWidth="1"/>
    <col min="2" max="2" width="74.1796875" customWidth="1"/>
    <col min="3" max="6" width="8.7265625" customWidth="1"/>
    <col min="7" max="7" width="21.26953125" customWidth="1"/>
    <col min="8" max="9" width="14.7265625" customWidth="1"/>
    <col min="10" max="10" width="17.26953125" customWidth="1"/>
    <col min="11" max="12" width="19.54296875" customWidth="1"/>
    <col min="13" max="13" width="3" customWidth="1"/>
    <col min="14" max="14" width="19.54296875" customWidth="1"/>
    <col min="15" max="15" width="7" customWidth="1"/>
    <col min="16" max="16" width="16" customWidth="1"/>
    <col min="17" max="17" width="10.453125" customWidth="1"/>
    <col min="18" max="18" width="31.453125" customWidth="1"/>
    <col min="19" max="19" width="6.453125" customWidth="1"/>
    <col min="20" max="20" width="2.7265625" customWidth="1"/>
    <col min="21" max="21" width="9.7265625" customWidth="1"/>
    <col min="22" max="22" width="9.1796875" style="12" customWidth="1"/>
    <col min="23" max="23" width="11.453125" customWidth="1"/>
    <col min="24" max="24" width="74.54296875" customWidth="1"/>
    <col min="25" max="25" width="61.54296875" customWidth="1"/>
    <col min="26" max="28" width="36.453125" customWidth="1"/>
    <col min="29" max="29" width="36.26953125" customWidth="1"/>
  </cols>
  <sheetData>
    <row r="2" spans="2:29" ht="47.25" customHeight="1">
      <c r="B2" s="1022" t="str">
        <f>Choléra!B2</f>
        <v>DANS LE MENU</v>
      </c>
      <c r="C2" s="1022"/>
      <c r="D2" s="1022"/>
      <c r="E2" s="1022"/>
      <c r="F2" s="1022"/>
      <c r="G2" s="1022"/>
      <c r="H2" s="1022"/>
      <c r="I2" s="1022"/>
      <c r="J2" s="1022"/>
      <c r="K2" s="1022"/>
      <c r="L2" s="1022"/>
      <c r="M2" s="1022"/>
      <c r="N2" s="1022"/>
      <c r="O2" s="1022"/>
      <c r="P2" s="1022"/>
      <c r="Q2" s="1022"/>
      <c r="R2" s="1022"/>
      <c r="S2" s="1022"/>
      <c r="T2" s="1022"/>
      <c r="U2" s="1022"/>
      <c r="V2" s="20"/>
      <c r="W2" s="15"/>
      <c r="X2" s="1029" t="str">
        <f>Choléra!P2</f>
        <v>AUTRES VACCINS PRÉ-QUALIFIÉS NON PRÉSENTÉS DANS LE MENU DE GAVI</v>
      </c>
      <c r="Y2" s="1029"/>
      <c r="Z2" s="1029"/>
      <c r="AA2" s="245"/>
      <c r="AB2" s="245"/>
      <c r="AC2" s="18"/>
    </row>
    <row r="3" spans="2:29" s="33" customFormat="1" ht="15" customHeight="1">
      <c r="V3" s="34"/>
      <c r="X3" s="1023" t="str">
        <f>Choléra!P3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Y3" s="1023"/>
      <c r="Z3" s="1023"/>
      <c r="AA3" s="242"/>
      <c r="AB3" s="242"/>
      <c r="AC3" s="76"/>
    </row>
    <row r="4" spans="2:29" s="33" customFormat="1" ht="18.5">
      <c r="B4" s="1023" t="str">
        <f>Choléra!B4</f>
        <v xml:space="preserve">Les vaccins indiqués ci-dessous sont actuellement proposés par Gavi et figurent dans le portail de soutien du pays.   
</v>
      </c>
      <c r="C4" s="1023"/>
      <c r="D4" s="1023"/>
      <c r="E4" s="1023"/>
      <c r="F4" s="1023"/>
      <c r="G4" s="1023"/>
      <c r="H4" s="1023"/>
      <c r="I4" s="1023"/>
      <c r="J4" s="1023"/>
      <c r="K4" s="1023"/>
      <c r="L4" s="1023"/>
      <c r="M4" s="1023"/>
      <c r="V4" s="34"/>
      <c r="X4" s="1023"/>
      <c r="Y4" s="1023"/>
      <c r="Z4" s="1023"/>
      <c r="AA4" s="242"/>
      <c r="AB4" s="242"/>
      <c r="AC4" s="76"/>
    </row>
    <row r="5" spans="2:29" s="33" customFormat="1" ht="15" customHeight="1">
      <c r="B5" s="1023"/>
      <c r="C5" s="1023"/>
      <c r="D5" s="1023"/>
      <c r="E5" s="1023"/>
      <c r="F5" s="1023"/>
      <c r="G5" s="1023"/>
      <c r="H5" s="1023"/>
      <c r="I5" s="1023"/>
      <c r="J5" s="1023"/>
      <c r="K5" s="1023"/>
      <c r="L5" s="1023"/>
      <c r="M5" s="1023"/>
      <c r="N5" s="76"/>
      <c r="O5" s="76"/>
      <c r="P5" s="76"/>
      <c r="Q5" s="76"/>
      <c r="R5" s="76"/>
      <c r="S5" s="76"/>
      <c r="T5" s="76"/>
      <c r="U5" s="76"/>
      <c r="V5" s="34"/>
      <c r="X5" s="1023"/>
      <c r="Y5" s="1023"/>
      <c r="Z5" s="1023"/>
      <c r="AA5" s="242"/>
      <c r="AB5" s="242"/>
      <c r="AC5" s="76"/>
    </row>
    <row r="6" spans="2:29" s="33" customFormat="1" ht="19" thickBot="1">
      <c r="G6" s="76"/>
      <c r="H6" s="76"/>
      <c r="I6" s="76"/>
      <c r="J6" s="76"/>
      <c r="K6" s="76"/>
      <c r="L6" s="76"/>
      <c r="M6" s="76"/>
      <c r="N6" s="76"/>
      <c r="O6" s="76"/>
      <c r="P6" s="76"/>
      <c r="Q6" s="76"/>
      <c r="R6" s="76"/>
      <c r="S6" s="76"/>
      <c r="T6" s="76"/>
      <c r="U6" s="76"/>
      <c r="V6" s="34"/>
    </row>
    <row r="7" spans="2:29" s="33" customFormat="1" ht="21">
      <c r="B7" s="3" t="s">
        <v>3</v>
      </c>
      <c r="C7" s="1025" t="s">
        <v>379</v>
      </c>
      <c r="D7" s="1026"/>
      <c r="E7" s="1026"/>
      <c r="F7" s="1026"/>
      <c r="G7" s="1026"/>
      <c r="H7" s="1026"/>
      <c r="I7" s="1026"/>
      <c r="J7" s="1026"/>
      <c r="K7" s="1026"/>
      <c r="L7" s="1026"/>
      <c r="M7" s="1026"/>
      <c r="N7" s="1026"/>
      <c r="O7" s="1026"/>
      <c r="P7" s="1026"/>
      <c r="Q7" s="1026"/>
      <c r="R7" s="1026"/>
      <c r="S7" s="1026"/>
      <c r="T7" s="1027"/>
      <c r="U7" s="305"/>
      <c r="V7" s="34"/>
      <c r="X7" s="292" t="s">
        <v>3</v>
      </c>
      <c r="Y7" s="1957" t="s">
        <v>379</v>
      </c>
      <c r="Z7" s="1958"/>
      <c r="AA7" s="1958"/>
      <c r="AB7" s="1958"/>
      <c r="AC7" s="1959"/>
    </row>
    <row r="8" spans="2:29" s="33" customFormat="1" ht="21">
      <c r="B8" s="4" t="s">
        <v>47</v>
      </c>
      <c r="C8" s="989" t="s">
        <v>379</v>
      </c>
      <c r="D8" s="990"/>
      <c r="E8" s="990"/>
      <c r="F8" s="990"/>
      <c r="G8" s="990"/>
      <c r="H8" s="990"/>
      <c r="I8" s="990"/>
      <c r="J8" s="990"/>
      <c r="K8" s="990"/>
      <c r="L8" s="990"/>
      <c r="M8" s="990"/>
      <c r="N8" s="990"/>
      <c r="O8" s="990"/>
      <c r="P8" s="990"/>
      <c r="Q8" s="990"/>
      <c r="R8" s="990"/>
      <c r="S8" s="990"/>
      <c r="T8" s="991"/>
      <c r="U8" s="305"/>
      <c r="V8" s="34"/>
      <c r="X8" s="293" t="s">
        <v>47</v>
      </c>
      <c r="Y8" s="1954" t="s">
        <v>379</v>
      </c>
      <c r="Z8" s="1955"/>
      <c r="AA8" s="1955"/>
      <c r="AB8" s="1955"/>
      <c r="AC8" s="1956"/>
    </row>
    <row r="9" spans="2:29" s="33" customFormat="1" ht="21">
      <c r="B9" s="4" t="s">
        <v>5</v>
      </c>
      <c r="C9" s="1298" t="s">
        <v>380</v>
      </c>
      <c r="D9" s="1299"/>
      <c r="E9" s="1299"/>
      <c r="F9" s="1299"/>
      <c r="G9" s="1299"/>
      <c r="H9" s="1299"/>
      <c r="I9" s="1299"/>
      <c r="J9" s="1299"/>
      <c r="K9" s="1299"/>
      <c r="L9" s="1299"/>
      <c r="M9" s="1299"/>
      <c r="N9" s="1299"/>
      <c r="O9" s="1299"/>
      <c r="P9" s="1299"/>
      <c r="Q9" s="1299"/>
      <c r="R9" s="1299"/>
      <c r="S9" s="1299"/>
      <c r="T9" s="1300"/>
      <c r="U9" s="305"/>
      <c r="V9" s="34"/>
      <c r="X9" s="293" t="s">
        <v>5</v>
      </c>
      <c r="Y9" s="1951" t="s">
        <v>380</v>
      </c>
      <c r="Z9" s="1952"/>
      <c r="AA9" s="1952"/>
      <c r="AB9" s="1952"/>
      <c r="AC9" s="1953"/>
    </row>
    <row r="10" spans="2:29" s="33" customFormat="1" ht="56.25" customHeight="1">
      <c r="B10" s="30" t="s">
        <v>8</v>
      </c>
      <c r="C10" s="1295" t="s">
        <v>789</v>
      </c>
      <c r="D10" s="1248"/>
      <c r="E10" s="1248"/>
      <c r="F10" s="1248"/>
      <c r="G10" s="1248"/>
      <c r="H10" s="1948" t="s">
        <v>375</v>
      </c>
      <c r="I10" s="1949"/>
      <c r="J10" s="1949"/>
      <c r="K10" s="1949"/>
      <c r="L10" s="1949"/>
      <c r="M10" s="1949"/>
      <c r="N10" s="1949"/>
      <c r="O10" s="1949"/>
      <c r="P10" s="1949"/>
      <c r="Q10" s="1949"/>
      <c r="R10" s="1949"/>
      <c r="S10" s="1949"/>
      <c r="T10" s="1950"/>
      <c r="V10" s="34"/>
      <c r="X10" s="270" t="s">
        <v>8</v>
      </c>
      <c r="Y10" s="42" t="s">
        <v>376</v>
      </c>
      <c r="Z10" s="677" t="s">
        <v>377</v>
      </c>
      <c r="AA10" s="43" t="s">
        <v>377</v>
      </c>
      <c r="AB10" s="43" t="s">
        <v>556</v>
      </c>
      <c r="AC10" s="550" t="s">
        <v>378</v>
      </c>
    </row>
    <row r="11" spans="2:29" s="33" customFormat="1" ht="21">
      <c r="B11" s="367" t="s">
        <v>660</v>
      </c>
      <c r="C11" s="1298" t="s">
        <v>300</v>
      </c>
      <c r="D11" s="1299"/>
      <c r="E11" s="1299"/>
      <c r="F11" s="1299"/>
      <c r="G11" s="1299"/>
      <c r="H11" s="1935" t="s">
        <v>300</v>
      </c>
      <c r="I11" s="1299"/>
      <c r="J11" s="1299"/>
      <c r="K11" s="1299"/>
      <c r="L11" s="1299"/>
      <c r="M11" s="1299"/>
      <c r="N11" s="1299"/>
      <c r="O11" s="1299"/>
      <c r="P11" s="1299"/>
      <c r="Q11" s="1299"/>
      <c r="R11" s="1299"/>
      <c r="S11" s="1299"/>
      <c r="T11" s="1300"/>
      <c r="V11" s="34"/>
      <c r="X11" s="368" t="s">
        <v>631</v>
      </c>
      <c r="Y11" s="41" t="s">
        <v>255</v>
      </c>
      <c r="Z11" s="50" t="s">
        <v>255</v>
      </c>
      <c r="AA11" s="45" t="s">
        <v>255</v>
      </c>
      <c r="AB11" s="45" t="s">
        <v>255</v>
      </c>
      <c r="AC11" s="539" t="s">
        <v>255</v>
      </c>
    </row>
    <row r="12" spans="2:29" s="33" customFormat="1" ht="18.5">
      <c r="B12" s="35" t="s">
        <v>305</v>
      </c>
      <c r="C12" s="1362" t="s">
        <v>52</v>
      </c>
      <c r="D12" s="1399"/>
      <c r="E12" s="1399"/>
      <c r="F12" s="1399"/>
      <c r="G12" s="1363"/>
      <c r="H12" s="1367" t="s">
        <v>52</v>
      </c>
      <c r="I12" s="1399"/>
      <c r="J12" s="1399"/>
      <c r="K12" s="1399"/>
      <c r="L12" s="1399"/>
      <c r="M12" s="1363"/>
      <c r="N12" s="1367" t="s">
        <v>294</v>
      </c>
      <c r="O12" s="1399"/>
      <c r="P12" s="1399"/>
      <c r="Q12" s="1399"/>
      <c r="R12" s="1399"/>
      <c r="S12" s="1399"/>
      <c r="T12" s="1368"/>
      <c r="V12" s="34"/>
      <c r="X12" s="294" t="s">
        <v>305</v>
      </c>
      <c r="Y12" s="41" t="s">
        <v>255</v>
      </c>
      <c r="Z12" s="50" t="s">
        <v>255</v>
      </c>
      <c r="AA12" s="45" t="s">
        <v>255</v>
      </c>
      <c r="AB12" s="45" t="s">
        <v>255</v>
      </c>
      <c r="AC12" s="539" t="s">
        <v>255</v>
      </c>
    </row>
    <row r="13" spans="2:29" s="305" customFormat="1" ht="48" customHeight="1">
      <c r="B13" s="7" t="s">
        <v>11</v>
      </c>
      <c r="C13" s="992" t="s">
        <v>219</v>
      </c>
      <c r="D13" s="993"/>
      <c r="E13" s="993"/>
      <c r="F13" s="993"/>
      <c r="G13" s="1085"/>
      <c r="H13" s="1086" t="s">
        <v>221</v>
      </c>
      <c r="I13" s="993"/>
      <c r="J13" s="993"/>
      <c r="K13" s="993"/>
      <c r="L13" s="993"/>
      <c r="M13" s="1085"/>
      <c r="N13" s="1118" t="s">
        <v>220</v>
      </c>
      <c r="O13" s="990"/>
      <c r="P13" s="990"/>
      <c r="Q13" s="990"/>
      <c r="R13" s="990"/>
      <c r="S13" s="990"/>
      <c r="T13" s="991"/>
      <c r="V13" s="306"/>
      <c r="X13" s="271" t="s">
        <v>11</v>
      </c>
      <c r="Y13" s="53" t="s">
        <v>222</v>
      </c>
      <c r="Z13" s="55" t="s">
        <v>222</v>
      </c>
      <c r="AA13" s="56" t="s">
        <v>222</v>
      </c>
      <c r="AB13" s="56" t="s">
        <v>222</v>
      </c>
      <c r="AC13" s="349" t="s">
        <v>222</v>
      </c>
    </row>
    <row r="14" spans="2:29" s="33" customFormat="1" ht="21">
      <c r="B14" s="362" t="s">
        <v>661</v>
      </c>
      <c r="C14" s="1236">
        <v>1.1499999999999999</v>
      </c>
      <c r="D14" s="1199"/>
      <c r="E14" s="1199"/>
      <c r="F14" s="1199"/>
      <c r="G14" s="1200"/>
      <c r="H14" s="1198">
        <v>1.32</v>
      </c>
      <c r="I14" s="1199"/>
      <c r="J14" s="1199"/>
      <c r="K14" s="1199"/>
      <c r="L14" s="1199"/>
      <c r="M14" s="1200"/>
      <c r="N14" s="1198">
        <v>1.32</v>
      </c>
      <c r="O14" s="1199"/>
      <c r="P14" s="1199"/>
      <c r="Q14" s="1199"/>
      <c r="R14" s="1199"/>
      <c r="S14" s="1199"/>
      <c r="T14" s="1243"/>
      <c r="V14" s="34"/>
      <c r="X14" s="363" t="s">
        <v>632</v>
      </c>
      <c r="Y14" s="107" t="s">
        <v>255</v>
      </c>
      <c r="Z14" s="104" t="s">
        <v>255</v>
      </c>
      <c r="AA14" s="108" t="s">
        <v>255</v>
      </c>
      <c r="AB14" s="108" t="s">
        <v>255</v>
      </c>
      <c r="AC14" s="542" t="s">
        <v>255</v>
      </c>
    </row>
    <row r="15" spans="2:29" s="33" customFormat="1" ht="37">
      <c r="B15" s="59" t="s">
        <v>391</v>
      </c>
      <c r="C15" s="1269">
        <v>1</v>
      </c>
      <c r="D15" s="1270"/>
      <c r="E15" s="1270"/>
      <c r="F15" s="1270"/>
      <c r="G15" s="1365"/>
      <c r="H15" s="1366">
        <v>1</v>
      </c>
      <c r="I15" s="1270"/>
      <c r="J15" s="1270"/>
      <c r="K15" s="1270"/>
      <c r="L15" s="1270"/>
      <c r="M15" s="1365"/>
      <c r="N15" s="1366">
        <v>1</v>
      </c>
      <c r="O15" s="1270"/>
      <c r="P15" s="1270"/>
      <c r="Q15" s="1270"/>
      <c r="R15" s="1270"/>
      <c r="S15" s="1270"/>
      <c r="T15" s="1271"/>
      <c r="V15" s="34"/>
      <c r="X15" s="272" t="s">
        <v>391</v>
      </c>
      <c r="Y15" s="157">
        <v>1</v>
      </c>
      <c r="Z15" s="160">
        <v>1</v>
      </c>
      <c r="AA15" s="158">
        <v>1</v>
      </c>
      <c r="AB15" s="158">
        <v>1</v>
      </c>
      <c r="AC15" s="544">
        <v>1</v>
      </c>
    </row>
    <row r="16" spans="2:29" s="33" customFormat="1" ht="21">
      <c r="B16" s="285" t="s">
        <v>662</v>
      </c>
      <c r="C16" s="1236">
        <f>C15*C14</f>
        <v>1.1499999999999999</v>
      </c>
      <c r="D16" s="1199"/>
      <c r="E16" s="1199"/>
      <c r="F16" s="1199"/>
      <c r="G16" s="1200"/>
      <c r="H16" s="1198">
        <f>H14*H15</f>
        <v>1.32</v>
      </c>
      <c r="I16" s="1199"/>
      <c r="J16" s="1199"/>
      <c r="K16" s="1199"/>
      <c r="L16" s="1199"/>
      <c r="M16" s="1200"/>
      <c r="N16" s="1198">
        <f>N14*N15</f>
        <v>1.32</v>
      </c>
      <c r="O16" s="1199"/>
      <c r="P16" s="1199"/>
      <c r="Q16" s="1199"/>
      <c r="R16" s="1199"/>
      <c r="S16" s="1199"/>
      <c r="T16" s="1243"/>
      <c r="V16" s="34"/>
      <c r="X16" s="284" t="s">
        <v>633</v>
      </c>
      <c r="Y16" s="107" t="s">
        <v>255</v>
      </c>
      <c r="Z16" s="104" t="s">
        <v>255</v>
      </c>
      <c r="AA16" s="108" t="s">
        <v>255</v>
      </c>
      <c r="AB16" s="108" t="s">
        <v>255</v>
      </c>
      <c r="AC16" s="542" t="s">
        <v>255</v>
      </c>
    </row>
    <row r="17" spans="2:30" s="33" customFormat="1" ht="21.5" thickBot="1">
      <c r="B17" s="124" t="s">
        <v>12</v>
      </c>
      <c r="C17" s="1013">
        <v>0.1</v>
      </c>
      <c r="D17" s="1014"/>
      <c r="E17" s="1014"/>
      <c r="F17" s="1014"/>
      <c r="G17" s="1202"/>
      <c r="H17" s="1941">
        <v>0.4</v>
      </c>
      <c r="I17" s="1305"/>
      <c r="J17" s="1305"/>
      <c r="K17" s="1305"/>
      <c r="L17" s="1305"/>
      <c r="M17" s="1942"/>
      <c r="N17" s="1941">
        <v>0.1</v>
      </c>
      <c r="O17" s="1305"/>
      <c r="P17" s="1305"/>
      <c r="Q17" s="1305"/>
      <c r="R17" s="1305"/>
      <c r="S17" s="1305"/>
      <c r="T17" s="1318"/>
      <c r="V17" s="34"/>
      <c r="X17" s="295" t="s">
        <v>12</v>
      </c>
      <c r="Y17" s="110" t="s">
        <v>255</v>
      </c>
      <c r="Z17" s="141" t="s">
        <v>255</v>
      </c>
      <c r="AA17" s="111" t="s">
        <v>255</v>
      </c>
      <c r="AB17" s="111" t="s">
        <v>255</v>
      </c>
      <c r="AC17" s="546" t="s">
        <v>255</v>
      </c>
    </row>
    <row r="18" spans="2:30" s="33" customFormat="1" ht="21.5" thickBot="1">
      <c r="B18" s="62" t="s">
        <v>13</v>
      </c>
      <c r="C18" s="1237">
        <v>0.1</v>
      </c>
      <c r="D18" s="1101"/>
      <c r="E18" s="1101"/>
      <c r="F18" s="1101"/>
      <c r="G18" s="1102"/>
      <c r="H18" s="1943">
        <v>0.4</v>
      </c>
      <c r="I18" s="1944"/>
      <c r="J18" s="1944"/>
      <c r="K18" s="1944"/>
      <c r="L18" s="1944"/>
      <c r="M18" s="1945"/>
      <c r="N18" s="1943">
        <v>0.1</v>
      </c>
      <c r="O18" s="1944"/>
      <c r="P18" s="1944"/>
      <c r="Q18" s="1944"/>
      <c r="R18" s="1944"/>
      <c r="S18" s="1944"/>
      <c r="T18" s="1947"/>
      <c r="V18" s="34"/>
      <c r="X18" s="274" t="s">
        <v>13</v>
      </c>
      <c r="Y18" s="112" t="s">
        <v>255</v>
      </c>
      <c r="Z18" s="142" t="s">
        <v>255</v>
      </c>
      <c r="AA18" s="113" t="s">
        <v>255</v>
      </c>
      <c r="AB18" s="113" t="s">
        <v>255</v>
      </c>
      <c r="AC18" s="543" t="s">
        <v>255</v>
      </c>
    </row>
    <row r="19" spans="2:30" s="33" customFormat="1" ht="39.5">
      <c r="B19" s="266" t="s">
        <v>668</v>
      </c>
      <c r="C19" s="1940">
        <f>C16/(1-C18)</f>
        <v>1.2777777777777777</v>
      </c>
      <c r="D19" s="1204"/>
      <c r="E19" s="1204"/>
      <c r="F19" s="1204"/>
      <c r="G19" s="1205"/>
      <c r="H19" s="1937">
        <f>H16/(1-H18)</f>
        <v>2.2000000000000002</v>
      </c>
      <c r="I19" s="1273"/>
      <c r="J19" s="1273"/>
      <c r="K19" s="1273"/>
      <c r="L19" s="1273"/>
      <c r="M19" s="1946"/>
      <c r="N19" s="1937">
        <f>N16/(1-N18)</f>
        <v>1.4666666666666668</v>
      </c>
      <c r="O19" s="1273"/>
      <c r="P19" s="1273"/>
      <c r="Q19" s="1273"/>
      <c r="R19" s="1273"/>
      <c r="S19" s="1273"/>
      <c r="T19" s="1274"/>
      <c r="V19" s="34"/>
      <c r="X19" s="273" t="s">
        <v>638</v>
      </c>
      <c r="Y19" s="114" t="s">
        <v>255</v>
      </c>
      <c r="Z19" s="143" t="s">
        <v>255</v>
      </c>
      <c r="AA19" s="115" t="s">
        <v>255</v>
      </c>
      <c r="AB19" s="115" t="s">
        <v>255</v>
      </c>
      <c r="AC19" s="545" t="s">
        <v>255</v>
      </c>
    </row>
    <row r="20" spans="2:30" s="33" customFormat="1" ht="39" customHeight="1">
      <c r="B20" s="66" t="s">
        <v>14</v>
      </c>
      <c r="C20" s="2003" t="s">
        <v>223</v>
      </c>
      <c r="D20" s="1980"/>
      <c r="E20" s="1980"/>
      <c r="F20" s="1980"/>
      <c r="G20" s="2004"/>
      <c r="H20" s="1123" t="s">
        <v>224</v>
      </c>
      <c r="I20" s="996"/>
      <c r="J20" s="996"/>
      <c r="K20" s="1976" t="s">
        <v>225</v>
      </c>
      <c r="L20" s="1259"/>
      <c r="M20" s="1260"/>
      <c r="N20" s="1980" t="s">
        <v>223</v>
      </c>
      <c r="O20" s="1980"/>
      <c r="P20" s="1980"/>
      <c r="Q20" s="1981"/>
      <c r="R20" s="1290" t="s">
        <v>76</v>
      </c>
      <c r="S20" s="1259"/>
      <c r="T20" s="1291"/>
      <c r="V20" s="34"/>
      <c r="X20" s="275" t="s">
        <v>14</v>
      </c>
      <c r="Y20" s="118" t="s">
        <v>223</v>
      </c>
      <c r="Z20" s="100" t="s">
        <v>225</v>
      </c>
      <c r="AA20" s="555" t="s">
        <v>226</v>
      </c>
      <c r="AB20" s="555" t="s">
        <v>225</v>
      </c>
      <c r="AC20" s="540" t="s">
        <v>226</v>
      </c>
    </row>
    <row r="21" spans="2:30" s="33" customFormat="1" ht="59.25" customHeight="1">
      <c r="B21" s="129" t="s">
        <v>17</v>
      </c>
      <c r="C21" s="1030" t="s">
        <v>401</v>
      </c>
      <c r="D21" s="1031"/>
      <c r="E21" s="1031"/>
      <c r="F21" s="1031"/>
      <c r="G21" s="1134"/>
      <c r="H21" s="1133" t="s">
        <v>402</v>
      </c>
      <c r="I21" s="1031"/>
      <c r="J21" s="1031"/>
      <c r="K21" s="1977" t="s">
        <v>227</v>
      </c>
      <c r="L21" s="1978"/>
      <c r="M21" s="1979"/>
      <c r="N21" s="1031" t="s">
        <v>640</v>
      </c>
      <c r="O21" s="1031"/>
      <c r="P21" s="1031"/>
      <c r="Q21" s="1697"/>
      <c r="R21" s="1982" t="s">
        <v>228</v>
      </c>
      <c r="S21" s="1031"/>
      <c r="T21" s="1032"/>
      <c r="V21" s="34"/>
      <c r="X21" s="296" t="s">
        <v>17</v>
      </c>
      <c r="Y21" s="116" t="s">
        <v>401</v>
      </c>
      <c r="Z21" s="102" t="s">
        <v>227</v>
      </c>
      <c r="AA21" s="117" t="s">
        <v>402</v>
      </c>
      <c r="AB21" s="117" t="s">
        <v>227</v>
      </c>
      <c r="AC21" s="541" t="s">
        <v>402</v>
      </c>
    </row>
    <row r="22" spans="2:30" s="33" customFormat="1" ht="21">
      <c r="B22" s="4" t="s">
        <v>20</v>
      </c>
      <c r="C22" s="1007" t="s">
        <v>229</v>
      </c>
      <c r="D22" s="1008"/>
      <c r="E22" s="1008"/>
      <c r="F22" s="1008"/>
      <c r="G22" s="1132"/>
      <c r="H22" s="1246" t="s">
        <v>230</v>
      </c>
      <c r="I22" s="1008"/>
      <c r="J22" s="1008"/>
      <c r="K22" s="1983" t="s">
        <v>231</v>
      </c>
      <c r="L22" s="1984"/>
      <c r="M22" s="1985"/>
      <c r="N22" s="1008" t="s">
        <v>232</v>
      </c>
      <c r="O22" s="1008"/>
      <c r="P22" s="1008"/>
      <c r="Q22" s="1987"/>
      <c r="R22" s="1988" t="s">
        <v>83</v>
      </c>
      <c r="S22" s="1008"/>
      <c r="T22" s="1009"/>
      <c r="V22" s="34"/>
      <c r="X22" s="293" t="s">
        <v>20</v>
      </c>
      <c r="Y22" s="107" t="s">
        <v>232</v>
      </c>
      <c r="Z22" s="104" t="s">
        <v>231</v>
      </c>
      <c r="AA22" s="108" t="s">
        <v>230</v>
      </c>
      <c r="AB22" s="108" t="s">
        <v>231</v>
      </c>
      <c r="AC22" s="542" t="s">
        <v>230</v>
      </c>
    </row>
    <row r="23" spans="2:30" s="33" customFormat="1" ht="37">
      <c r="B23" s="6" t="s">
        <v>24</v>
      </c>
      <c r="C23" s="992" t="s">
        <v>233</v>
      </c>
      <c r="D23" s="993"/>
      <c r="E23" s="993"/>
      <c r="F23" s="993"/>
      <c r="G23" s="1085"/>
      <c r="H23" s="1086" t="s">
        <v>234</v>
      </c>
      <c r="I23" s="990"/>
      <c r="J23" s="990"/>
      <c r="K23" s="1986" t="s">
        <v>235</v>
      </c>
      <c r="L23" s="1224"/>
      <c r="M23" s="1225"/>
      <c r="N23" s="993" t="s">
        <v>233</v>
      </c>
      <c r="O23" s="993"/>
      <c r="P23" s="993"/>
      <c r="Q23" s="1696"/>
      <c r="R23" s="1266" t="s">
        <v>87</v>
      </c>
      <c r="S23" s="990"/>
      <c r="T23" s="991"/>
      <c r="V23" s="34"/>
      <c r="X23" s="269" t="s">
        <v>24</v>
      </c>
      <c r="Y23" s="53" t="s">
        <v>233</v>
      </c>
      <c r="Z23" s="50" t="s">
        <v>237</v>
      </c>
      <c r="AA23" s="45" t="s">
        <v>236</v>
      </c>
      <c r="AB23" s="56" t="s">
        <v>235</v>
      </c>
      <c r="AC23" s="539" t="s">
        <v>236</v>
      </c>
    </row>
    <row r="24" spans="2:30" s="33" customFormat="1" ht="21">
      <c r="B24" s="4" t="s">
        <v>27</v>
      </c>
      <c r="C24" s="1001">
        <v>39898</v>
      </c>
      <c r="D24" s="1002"/>
      <c r="E24" s="1002"/>
      <c r="F24" s="1002"/>
      <c r="G24" s="1141"/>
      <c r="H24" s="1126">
        <v>39426</v>
      </c>
      <c r="I24" s="1002"/>
      <c r="J24" s="1002"/>
      <c r="K24" s="1989">
        <v>36970</v>
      </c>
      <c r="L24" s="1990"/>
      <c r="M24" s="1991"/>
      <c r="N24" s="1002" t="s">
        <v>639</v>
      </c>
      <c r="O24" s="1002"/>
      <c r="P24" s="1002"/>
      <c r="Q24" s="1729"/>
      <c r="R24" s="1275">
        <v>31778</v>
      </c>
      <c r="S24" s="1002"/>
      <c r="T24" s="1003"/>
      <c r="V24" s="34"/>
      <c r="X24" s="293" t="s">
        <v>27</v>
      </c>
      <c r="Y24" s="453">
        <v>39898</v>
      </c>
      <c r="Z24" s="467">
        <v>36970</v>
      </c>
      <c r="AA24" s="454">
        <v>37181</v>
      </c>
      <c r="AB24" s="454">
        <v>36970</v>
      </c>
      <c r="AC24" s="551">
        <v>37181</v>
      </c>
    </row>
    <row r="25" spans="2:30" s="33" customFormat="1" ht="43.5" customHeight="1">
      <c r="B25" s="4" t="s">
        <v>260</v>
      </c>
      <c r="C25" s="992" t="s">
        <v>89</v>
      </c>
      <c r="D25" s="993"/>
      <c r="E25" s="993"/>
      <c r="F25" s="993"/>
      <c r="G25" s="1085"/>
      <c r="H25" s="1086" t="s">
        <v>89</v>
      </c>
      <c r="I25" s="993"/>
      <c r="J25" s="993"/>
      <c r="K25" s="1986" t="s">
        <v>89</v>
      </c>
      <c r="L25" s="1224"/>
      <c r="M25" s="1225"/>
      <c r="N25" s="993" t="s">
        <v>89</v>
      </c>
      <c r="O25" s="993"/>
      <c r="P25" s="993"/>
      <c r="Q25" s="1696"/>
      <c r="R25" s="1289" t="s">
        <v>89</v>
      </c>
      <c r="S25" s="993"/>
      <c r="T25" s="994"/>
      <c r="V25" s="34"/>
      <c r="X25" s="293" t="s">
        <v>260</v>
      </c>
      <c r="Y25" s="53" t="s">
        <v>89</v>
      </c>
      <c r="Z25" s="55" t="s">
        <v>89</v>
      </c>
      <c r="AA25" s="56" t="s">
        <v>89</v>
      </c>
      <c r="AB25" s="56" t="s">
        <v>89</v>
      </c>
      <c r="AC25" s="349" t="s">
        <v>89</v>
      </c>
    </row>
    <row r="26" spans="2:30" s="33" customFormat="1" ht="54.75" customHeight="1">
      <c r="B26" s="4" t="s">
        <v>28</v>
      </c>
      <c r="C26" s="992" t="s">
        <v>397</v>
      </c>
      <c r="D26" s="993"/>
      <c r="E26" s="993"/>
      <c r="F26" s="993"/>
      <c r="G26" s="1085"/>
      <c r="H26" s="1086" t="s">
        <v>398</v>
      </c>
      <c r="I26" s="993"/>
      <c r="J26" s="993"/>
      <c r="K26" s="1983" t="s">
        <v>238</v>
      </c>
      <c r="L26" s="1984"/>
      <c r="M26" s="1985"/>
      <c r="N26" s="993" t="s">
        <v>636</v>
      </c>
      <c r="O26" s="993"/>
      <c r="P26" s="993"/>
      <c r="Q26" s="1696"/>
      <c r="R26" s="1289" t="s">
        <v>399</v>
      </c>
      <c r="S26" s="993"/>
      <c r="T26" s="994"/>
      <c r="V26" s="34"/>
      <c r="X26" s="293" t="s">
        <v>28</v>
      </c>
      <c r="Y26" s="53" t="s">
        <v>397</v>
      </c>
      <c r="Z26" s="50" t="s">
        <v>238</v>
      </c>
      <c r="AA26" s="56" t="s">
        <v>393</v>
      </c>
      <c r="AB26" s="45" t="s">
        <v>238</v>
      </c>
      <c r="AC26" s="539">
        <v>50</v>
      </c>
    </row>
    <row r="27" spans="2:30" s="33" customFormat="1" ht="40" customHeight="1">
      <c r="B27" s="291" t="s">
        <v>264</v>
      </c>
      <c r="C27" s="989" t="s">
        <v>118</v>
      </c>
      <c r="D27" s="990"/>
      <c r="E27" s="990"/>
      <c r="F27" s="990"/>
      <c r="G27" s="1124"/>
      <c r="H27" s="1086" t="s">
        <v>239</v>
      </c>
      <c r="I27" s="993"/>
      <c r="J27" s="993"/>
      <c r="K27" s="1938" t="s">
        <v>121</v>
      </c>
      <c r="L27" s="1676"/>
      <c r="M27" s="1939"/>
      <c r="N27" s="993" t="s">
        <v>118</v>
      </c>
      <c r="O27" s="993"/>
      <c r="P27" s="993"/>
      <c r="Q27" s="1696"/>
      <c r="R27" s="1266" t="s">
        <v>121</v>
      </c>
      <c r="S27" s="990"/>
      <c r="T27" s="991"/>
      <c r="V27" s="34"/>
      <c r="X27" s="297" t="s">
        <v>264</v>
      </c>
      <c r="Y27" s="41" t="s">
        <v>118</v>
      </c>
      <c r="Z27" s="50" t="s">
        <v>121</v>
      </c>
      <c r="AA27" s="56" t="s">
        <v>239</v>
      </c>
      <c r="AB27" s="56" t="s">
        <v>121</v>
      </c>
      <c r="AC27" s="349" t="s">
        <v>381</v>
      </c>
    </row>
    <row r="28" spans="2:30" s="33" customFormat="1" ht="75" customHeight="1">
      <c r="B28" s="6" t="s">
        <v>37</v>
      </c>
      <c r="C28" s="992" t="s">
        <v>240</v>
      </c>
      <c r="D28" s="993"/>
      <c r="E28" s="993"/>
      <c r="F28" s="993"/>
      <c r="G28" s="1085"/>
      <c r="H28" s="1086" t="s">
        <v>241</v>
      </c>
      <c r="I28" s="993"/>
      <c r="J28" s="993"/>
      <c r="K28" s="1983" t="s">
        <v>242</v>
      </c>
      <c r="L28" s="1984"/>
      <c r="M28" s="1985"/>
      <c r="N28" s="1142" t="s">
        <v>637</v>
      </c>
      <c r="O28" s="993"/>
      <c r="P28" s="993"/>
      <c r="Q28" s="1696"/>
      <c r="R28" s="1266" t="s">
        <v>243</v>
      </c>
      <c r="S28" s="990"/>
      <c r="T28" s="991"/>
      <c r="V28" s="34"/>
      <c r="X28" s="269" t="s">
        <v>37</v>
      </c>
      <c r="Y28" s="53" t="s">
        <v>245</v>
      </c>
      <c r="Z28" s="50" t="s">
        <v>246</v>
      </c>
      <c r="AA28" s="45" t="s">
        <v>653</v>
      </c>
      <c r="AB28" s="45" t="s">
        <v>244</v>
      </c>
      <c r="AC28" s="539" t="s">
        <v>247</v>
      </c>
    </row>
    <row r="29" spans="2:30" s="33" customFormat="1" ht="21">
      <c r="B29" s="4" t="s">
        <v>39</v>
      </c>
      <c r="C29" s="989" t="s">
        <v>40</v>
      </c>
      <c r="D29" s="990"/>
      <c r="E29" s="990"/>
      <c r="F29" s="990"/>
      <c r="G29" s="1124"/>
      <c r="H29" s="1118" t="s">
        <v>40</v>
      </c>
      <c r="I29" s="990"/>
      <c r="J29" s="990"/>
      <c r="K29" s="1986" t="s">
        <v>40</v>
      </c>
      <c r="L29" s="1224"/>
      <c r="M29" s="1225"/>
      <c r="N29" s="990" t="s">
        <v>40</v>
      </c>
      <c r="O29" s="990"/>
      <c r="P29" s="990"/>
      <c r="Q29" s="1681"/>
      <c r="R29" s="1266" t="s">
        <v>40</v>
      </c>
      <c r="S29" s="990"/>
      <c r="T29" s="991"/>
      <c r="V29" s="34"/>
      <c r="X29" s="293" t="s">
        <v>39</v>
      </c>
      <c r="Y29" s="41" t="s">
        <v>40</v>
      </c>
      <c r="Z29" s="50" t="s">
        <v>40</v>
      </c>
      <c r="AA29" s="45" t="s">
        <v>40</v>
      </c>
      <c r="AB29" s="45" t="s">
        <v>40</v>
      </c>
      <c r="AC29" s="539" t="s">
        <v>40</v>
      </c>
    </row>
    <row r="30" spans="2:30" s="33" customFormat="1" ht="209.25" customHeight="1">
      <c r="B30" s="4" t="s">
        <v>43</v>
      </c>
      <c r="C30" s="992" t="s">
        <v>339</v>
      </c>
      <c r="D30" s="993"/>
      <c r="E30" s="993"/>
      <c r="F30" s="993"/>
      <c r="G30" s="1085"/>
      <c r="H30" s="1086" t="s">
        <v>339</v>
      </c>
      <c r="I30" s="993"/>
      <c r="J30" s="993"/>
      <c r="K30" s="1992" t="s">
        <v>255</v>
      </c>
      <c r="L30" s="1993"/>
      <c r="M30" s="1994"/>
      <c r="N30" s="993" t="s">
        <v>339</v>
      </c>
      <c r="O30" s="993"/>
      <c r="P30" s="993"/>
      <c r="Q30" s="1696"/>
      <c r="R30" s="1289" t="s">
        <v>339</v>
      </c>
      <c r="S30" s="993"/>
      <c r="T30" s="994"/>
      <c r="V30" s="34"/>
      <c r="X30" s="298" t="s">
        <v>43</v>
      </c>
      <c r="Y30" s="53" t="s">
        <v>339</v>
      </c>
      <c r="Z30" s="55" t="s">
        <v>339</v>
      </c>
      <c r="AA30" s="56" t="s">
        <v>339</v>
      </c>
      <c r="AB30" s="56" t="s">
        <v>255</v>
      </c>
      <c r="AC30" s="349" t="s">
        <v>339</v>
      </c>
    </row>
    <row r="31" spans="2:30" s="33" customFormat="1" ht="18.5">
      <c r="B31" s="547" t="s">
        <v>415</v>
      </c>
      <c r="C31" s="992" t="s">
        <v>255</v>
      </c>
      <c r="D31" s="993"/>
      <c r="E31" s="993"/>
      <c r="F31" s="993"/>
      <c r="G31" s="1085"/>
      <c r="H31" s="1086" t="s">
        <v>255</v>
      </c>
      <c r="I31" s="993"/>
      <c r="J31" s="1999"/>
      <c r="K31" s="2000" t="s">
        <v>255</v>
      </c>
      <c r="L31" s="2001"/>
      <c r="M31" s="2002"/>
      <c r="N31" s="993" t="s">
        <v>255</v>
      </c>
      <c r="O31" s="993"/>
      <c r="P31" s="993"/>
      <c r="Q31" s="1696"/>
      <c r="R31" s="1289" t="s">
        <v>255</v>
      </c>
      <c r="S31" s="993"/>
      <c r="T31" s="994"/>
      <c r="V31" s="34"/>
      <c r="X31" s="361" t="s">
        <v>415</v>
      </c>
      <c r="Y31" s="53" t="s">
        <v>255</v>
      </c>
      <c r="Z31" s="55" t="s">
        <v>255</v>
      </c>
      <c r="AA31" s="56" t="s">
        <v>255</v>
      </c>
      <c r="AB31" s="56" t="s">
        <v>255</v>
      </c>
      <c r="AC31" s="349" t="s">
        <v>255</v>
      </c>
    </row>
    <row r="32" spans="2:30" s="33" customFormat="1" ht="55.5" customHeight="1">
      <c r="B32" s="35" t="s">
        <v>44</v>
      </c>
      <c r="C32" s="1995" t="s">
        <v>766</v>
      </c>
      <c r="D32" s="1996"/>
      <c r="E32" s="1996"/>
      <c r="F32" s="1996"/>
      <c r="G32" s="1997"/>
      <c r="H32" s="1998" t="s">
        <v>767</v>
      </c>
      <c r="I32" s="1963"/>
      <c r="J32" s="1963"/>
      <c r="K32" s="1965" t="s">
        <v>768</v>
      </c>
      <c r="L32" s="1966"/>
      <c r="M32" s="1967"/>
      <c r="N32" s="1960" t="s">
        <v>769</v>
      </c>
      <c r="O32" s="1961"/>
      <c r="P32" s="1961"/>
      <c r="Q32" s="1961"/>
      <c r="R32" s="1962" t="s">
        <v>770</v>
      </c>
      <c r="S32" s="1963"/>
      <c r="T32" s="1964"/>
      <c r="V32" s="34"/>
      <c r="X32" s="307" t="s">
        <v>44</v>
      </c>
      <c r="Y32" s="206" t="s">
        <v>771</v>
      </c>
      <c r="Z32" s="217" t="s">
        <v>772</v>
      </c>
      <c r="AA32" s="556" t="s">
        <v>773</v>
      </c>
      <c r="AB32" s="556" t="s">
        <v>774</v>
      </c>
      <c r="AC32" s="552" t="s">
        <v>775</v>
      </c>
      <c r="AD32" s="145"/>
    </row>
    <row r="33" spans="2:29" s="33" customFormat="1" ht="21">
      <c r="B33" s="557" t="s">
        <v>45</v>
      </c>
      <c r="C33" s="1188" t="s">
        <v>255</v>
      </c>
      <c r="D33" s="1184"/>
      <c r="E33" s="1184"/>
      <c r="F33" s="1184"/>
      <c r="G33" s="1184"/>
      <c r="H33" s="1970" t="s">
        <v>255</v>
      </c>
      <c r="I33" s="1280"/>
      <c r="J33" s="1280"/>
      <c r="K33" s="1968" t="s">
        <v>255</v>
      </c>
      <c r="L33" s="1968"/>
      <c r="M33" s="1969"/>
      <c r="N33" s="1681" t="s">
        <v>255</v>
      </c>
      <c r="O33" s="1280"/>
      <c r="P33" s="1280"/>
      <c r="Q33" s="1280"/>
      <c r="R33" s="1280" t="s">
        <v>255</v>
      </c>
      <c r="S33" s="1280"/>
      <c r="T33" s="1330"/>
      <c r="V33" s="34"/>
      <c r="X33" s="299" t="s">
        <v>45</v>
      </c>
      <c r="Y33" s="197" t="s">
        <v>255</v>
      </c>
      <c r="Z33" s="548" t="s">
        <v>255</v>
      </c>
      <c r="AA33" s="198" t="s">
        <v>255</v>
      </c>
      <c r="AB33" s="198" t="s">
        <v>255</v>
      </c>
      <c r="AC33" s="553" t="s">
        <v>255</v>
      </c>
    </row>
    <row r="34" spans="2:29" s="33" customFormat="1" ht="18.5">
      <c r="B34" s="557" t="s">
        <v>293</v>
      </c>
      <c r="C34" s="1188" t="s">
        <v>255</v>
      </c>
      <c r="D34" s="1184"/>
      <c r="E34" s="1184"/>
      <c r="F34" s="1184"/>
      <c r="G34" s="1184"/>
      <c r="H34" s="1970" t="s">
        <v>255</v>
      </c>
      <c r="I34" s="1280"/>
      <c r="J34" s="1280"/>
      <c r="K34" s="1968" t="s">
        <v>255</v>
      </c>
      <c r="L34" s="1968"/>
      <c r="M34" s="1969"/>
      <c r="N34" s="1681" t="s">
        <v>255</v>
      </c>
      <c r="O34" s="1280"/>
      <c r="P34" s="1280"/>
      <c r="Q34" s="1280"/>
      <c r="R34" s="1280" t="s">
        <v>255</v>
      </c>
      <c r="S34" s="1280"/>
      <c r="T34" s="1330"/>
      <c r="V34" s="34"/>
      <c r="X34" s="299" t="s">
        <v>293</v>
      </c>
      <c r="Y34" s="197" t="s">
        <v>255</v>
      </c>
      <c r="Z34" s="548" t="s">
        <v>255</v>
      </c>
      <c r="AA34" s="198" t="s">
        <v>255</v>
      </c>
      <c r="AB34" s="198" t="s">
        <v>255</v>
      </c>
      <c r="AC34" s="553" t="s">
        <v>255</v>
      </c>
    </row>
    <row r="35" spans="2:29" s="33" customFormat="1" ht="19" thickBot="1">
      <c r="B35" s="558" t="s">
        <v>540</v>
      </c>
      <c r="C35" s="1342" t="s">
        <v>255</v>
      </c>
      <c r="D35" s="1343"/>
      <c r="E35" s="1343"/>
      <c r="F35" s="1343"/>
      <c r="G35" s="1971"/>
      <c r="H35" s="1975" t="s">
        <v>255</v>
      </c>
      <c r="I35" s="1343"/>
      <c r="J35" s="1344"/>
      <c r="K35" s="1972" t="s">
        <v>255</v>
      </c>
      <c r="L35" s="1973"/>
      <c r="M35" s="1974"/>
      <c r="N35" s="1975" t="s">
        <v>255</v>
      </c>
      <c r="O35" s="1343"/>
      <c r="P35" s="1343"/>
      <c r="Q35" s="1344"/>
      <c r="R35" s="1345" t="s">
        <v>255</v>
      </c>
      <c r="S35" s="1343"/>
      <c r="T35" s="1346"/>
      <c r="V35" s="34"/>
      <c r="X35" s="308" t="s">
        <v>540</v>
      </c>
      <c r="Y35" s="200" t="s">
        <v>255</v>
      </c>
      <c r="Z35" s="549" t="s">
        <v>255</v>
      </c>
      <c r="AA35" s="201" t="s">
        <v>255</v>
      </c>
      <c r="AB35" s="201" t="s">
        <v>255</v>
      </c>
      <c r="AC35" s="554" t="s">
        <v>255</v>
      </c>
    </row>
    <row r="36" spans="2:29" s="33" customFormat="1" ht="18.5">
      <c r="B36" s="33"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V36" s="34"/>
      <c r="X36" s="33"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row>
    <row r="37" spans="2:29" s="33" customFormat="1" ht="18.5">
      <c r="B37" s="33" t="str">
        <f>Choléra!B37</f>
        <v>2 Source : MENU DE PRODUITS UNICEF POUR LES VACCINS FOURNIS PAR L’UNICEF À GAVI, L’ALLIANCE DU VACCIN (https://www.unicef.org/supply/media/17191/file/Gavi-Product-Menu-May-2023.pdf)</v>
      </c>
      <c r="V37" s="34"/>
      <c r="X37" s="33" t="str">
        <f>B37</f>
        <v>2 Source : MENU DE PRODUITS UNICEF POUR LES VACCINS FOURNIS PAR L’UNICEF À GAVI, L’ALLIANCE DU VACCIN (https://www.unicef.org/supply/media/17191/file/Gavi-Product-Menu-May-2023.pdf)</v>
      </c>
    </row>
    <row r="38" spans="2:29" s="33" customFormat="1" ht="18.5">
      <c r="B38" s="33" t="str">
        <f>Choléra!B38</f>
        <v>3 Source : Note de synthèse de l'OMS: http://www.who.int/immunization/documents/positionpapers/en/</v>
      </c>
      <c r="V38" s="34"/>
      <c r="X38" s="33" t="str">
        <f>B38</f>
        <v>3 Source : Note de synthèse de l'OMS: http://www.who.int/immunization/documents/positionpapers/en/</v>
      </c>
    </row>
    <row r="39" spans="2:29" s="33" customFormat="1" ht="18.5">
      <c r="B39" s="33" t="str">
        <f>Choléra!B39</f>
        <v xml:space="preserve">4 Source : Secrétariat de Gavi, voir l'onglet définitions pour les détails </v>
      </c>
      <c r="V39" s="34"/>
      <c r="X39" s="33" t="str">
        <f>B39</f>
        <v xml:space="preserve">4 Source : Secrétariat de Gavi, voir l'onglet définitions pour les détails </v>
      </c>
    </row>
    <row r="40" spans="2:29" s="33" customFormat="1" ht="18.5">
      <c r="B40" s="33" t="str">
        <f>Choléra!B40</f>
        <v>5 Source : Étude des estimations OMS des taux indicatifs de perte en vaccins, 2021</v>
      </c>
      <c r="V40" s="34"/>
      <c r="X40" s="33" t="str">
        <f>B40</f>
        <v>5 Source : Étude des estimations OMS des taux indicatifs de perte en vaccins, 2021</v>
      </c>
    </row>
    <row r="41" spans="2:29" s="33" customFormat="1" ht="18.75" customHeight="1">
      <c r="B41" s="1034"/>
      <c r="C41" s="1034"/>
      <c r="D41" s="1034"/>
      <c r="E41" s="1034"/>
      <c r="F41" s="1034"/>
      <c r="G41" s="1034"/>
      <c r="H41" s="1034"/>
      <c r="I41" s="1034"/>
      <c r="J41" s="1034"/>
      <c r="K41" s="1034"/>
      <c r="L41" s="1034"/>
      <c r="M41" s="1034"/>
      <c r="N41" s="1034"/>
      <c r="O41" s="1034"/>
      <c r="P41" s="1034"/>
      <c r="Q41" s="1034"/>
      <c r="R41" s="1034"/>
      <c r="S41" s="1034"/>
      <c r="T41" s="1034"/>
      <c r="U41" s="1034"/>
      <c r="V41" s="34"/>
      <c r="X41" s="1023" t="s">
        <v>382</v>
      </c>
      <c r="Y41" s="1023"/>
      <c r="Z41" s="1023"/>
      <c r="AA41" s="1023"/>
      <c r="AB41" s="1023"/>
      <c r="AC41" s="1023"/>
    </row>
    <row r="42" spans="2:29" s="33" customFormat="1" ht="18.5">
      <c r="V42" s="34"/>
      <c r="X42" s="1023"/>
      <c r="Y42" s="1023"/>
      <c r="Z42" s="1023"/>
      <c r="AA42" s="1023"/>
      <c r="AB42" s="1023"/>
      <c r="AC42" s="1023"/>
    </row>
    <row r="43" spans="2:29" s="33" customFormat="1" ht="18.5">
      <c r="V43" s="34"/>
      <c r="X43" s="1023"/>
      <c r="Y43" s="1023"/>
      <c r="Z43" s="1023"/>
      <c r="AA43" s="1023"/>
      <c r="AB43" s="1023"/>
      <c r="AC43" s="1023"/>
    </row>
    <row r="44" spans="2:29" s="33" customFormat="1" ht="18.5">
      <c r="V44" s="34"/>
    </row>
  </sheetData>
  <sheetProtection selectLockedCells="1" selectUnlockedCells="1"/>
  <mergeCells count="120">
    <mergeCell ref="C24:G24"/>
    <mergeCell ref="C26:G26"/>
    <mergeCell ref="C25:G25"/>
    <mergeCell ref="C20:G20"/>
    <mergeCell ref="H20:J20"/>
    <mergeCell ref="C23:G23"/>
    <mergeCell ref="C21:G21"/>
    <mergeCell ref="C22:G22"/>
    <mergeCell ref="H21:J21"/>
    <mergeCell ref="H24:J24"/>
    <mergeCell ref="H23:J23"/>
    <mergeCell ref="H22:J22"/>
    <mergeCell ref="K29:M29"/>
    <mergeCell ref="K30:M30"/>
    <mergeCell ref="H30:J30"/>
    <mergeCell ref="H34:J34"/>
    <mergeCell ref="H35:J35"/>
    <mergeCell ref="C27:G27"/>
    <mergeCell ref="C28:G28"/>
    <mergeCell ref="C33:G33"/>
    <mergeCell ref="C32:G32"/>
    <mergeCell ref="H32:J32"/>
    <mergeCell ref="H31:J31"/>
    <mergeCell ref="K31:M31"/>
    <mergeCell ref="C30:G30"/>
    <mergeCell ref="K34:M34"/>
    <mergeCell ref="C31:G31"/>
    <mergeCell ref="K20:M20"/>
    <mergeCell ref="K21:M21"/>
    <mergeCell ref="R23:T23"/>
    <mergeCell ref="R25:T25"/>
    <mergeCell ref="N28:Q28"/>
    <mergeCell ref="R20:T20"/>
    <mergeCell ref="N20:Q20"/>
    <mergeCell ref="N21:Q21"/>
    <mergeCell ref="N24:Q24"/>
    <mergeCell ref="R21:T21"/>
    <mergeCell ref="K28:M28"/>
    <mergeCell ref="K22:M22"/>
    <mergeCell ref="R28:T28"/>
    <mergeCell ref="N27:Q27"/>
    <mergeCell ref="K23:M23"/>
    <mergeCell ref="K25:M25"/>
    <mergeCell ref="K26:M26"/>
    <mergeCell ref="N25:Q25"/>
    <mergeCell ref="N22:Q22"/>
    <mergeCell ref="R22:T22"/>
    <mergeCell ref="N23:Q23"/>
    <mergeCell ref="R24:T24"/>
    <mergeCell ref="K24:M24"/>
    <mergeCell ref="R26:T26"/>
    <mergeCell ref="X41:AC43"/>
    <mergeCell ref="N32:Q32"/>
    <mergeCell ref="N33:Q33"/>
    <mergeCell ref="B41:U41"/>
    <mergeCell ref="R29:T29"/>
    <mergeCell ref="R32:T32"/>
    <mergeCell ref="R33:T33"/>
    <mergeCell ref="K32:M32"/>
    <mergeCell ref="N29:Q29"/>
    <mergeCell ref="N30:Q30"/>
    <mergeCell ref="K33:M33"/>
    <mergeCell ref="H33:J33"/>
    <mergeCell ref="H29:J29"/>
    <mergeCell ref="R34:T34"/>
    <mergeCell ref="C35:G35"/>
    <mergeCell ref="C29:G29"/>
    <mergeCell ref="R31:T31"/>
    <mergeCell ref="N31:Q31"/>
    <mergeCell ref="C34:G34"/>
    <mergeCell ref="K35:M35"/>
    <mergeCell ref="N35:Q35"/>
    <mergeCell ref="R35:T35"/>
    <mergeCell ref="R30:T30"/>
    <mergeCell ref="N34:Q34"/>
    <mergeCell ref="N18:T18"/>
    <mergeCell ref="X2:Z2"/>
    <mergeCell ref="X3:Z5"/>
    <mergeCell ref="C11:G11"/>
    <mergeCell ref="B2:U2"/>
    <mergeCell ref="H10:T10"/>
    <mergeCell ref="C10:G10"/>
    <mergeCell ref="N12:T12"/>
    <mergeCell ref="H13:M13"/>
    <mergeCell ref="H12:M12"/>
    <mergeCell ref="B4:M5"/>
    <mergeCell ref="N13:T13"/>
    <mergeCell ref="H11:T11"/>
    <mergeCell ref="C8:T8"/>
    <mergeCell ref="C7:T7"/>
    <mergeCell ref="C9:T9"/>
    <mergeCell ref="Y9:AC9"/>
    <mergeCell ref="Y8:AC8"/>
    <mergeCell ref="Y7:AC7"/>
    <mergeCell ref="C12:G12"/>
    <mergeCell ref="C13:G13"/>
    <mergeCell ref="N19:T19"/>
    <mergeCell ref="R27:T27"/>
    <mergeCell ref="H25:J25"/>
    <mergeCell ref="H26:J26"/>
    <mergeCell ref="H27:J27"/>
    <mergeCell ref="K27:M27"/>
    <mergeCell ref="H28:J28"/>
    <mergeCell ref="N26:Q26"/>
    <mergeCell ref="C14:G14"/>
    <mergeCell ref="C15:G15"/>
    <mergeCell ref="C16:G16"/>
    <mergeCell ref="C17:G17"/>
    <mergeCell ref="C18:G18"/>
    <mergeCell ref="C19:G19"/>
    <mergeCell ref="H14:M14"/>
    <mergeCell ref="H17:M17"/>
    <mergeCell ref="N14:T14"/>
    <mergeCell ref="N15:T15"/>
    <mergeCell ref="N16:T16"/>
    <mergeCell ref="N17:T17"/>
    <mergeCell ref="H15:M15"/>
    <mergeCell ref="H16:M16"/>
    <mergeCell ref="H18:M18"/>
    <mergeCell ref="H19:M19"/>
  </mergeCells>
  <hyperlinks>
    <hyperlink ref="Y32" r:id="rId1" xr:uid="{00000000-0004-0000-0D00-000003000000}"/>
    <hyperlink ref="Z32" r:id="rId2" xr:uid="{00000000-0004-0000-0D00-000004000000}"/>
    <hyperlink ref="K32" r:id="rId3" xr:uid="{13B5B4FC-F6E2-4726-97EB-8E6FAD313072}"/>
    <hyperlink ref="C32" r:id="rId4" xr:uid="{7CD620B0-31CF-40F2-B859-8542BF256891}"/>
    <hyperlink ref="H32" r:id="rId5" xr:uid="{D4411290-42DB-430C-97FF-64679357F910}"/>
    <hyperlink ref="R32" r:id="rId6" xr:uid="{FC9EE1F5-4BF6-489C-BE46-8D620516906E}"/>
    <hyperlink ref="N32" r:id="rId7" xr:uid="{6F5AFA35-D803-471C-8E4F-C00A841221AB}"/>
    <hyperlink ref="AB32" r:id="rId8" xr:uid="{D69FFE34-99BE-4BB8-99F0-C43BE710AA12}"/>
    <hyperlink ref="AC32" r:id="rId9" xr:uid="{00000000-0004-0000-0D00-000005000000}"/>
    <hyperlink ref="AA32" r:id="rId10" xr:uid="{A7D8AAE6-4037-4349-BD6E-467C8DDC1C5C}"/>
  </hyperlinks>
  <pageMargins left="0.25" right="0.25" top="0.75" bottom="0.75" header="0.3" footer="0.3"/>
  <pageSetup paperSize="8" scale="31" orientation="landscape" r:id="rId11"/>
  <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B2:V49"/>
  <sheetViews>
    <sheetView showGridLines="0" topLeftCell="A31" zoomScale="60" zoomScaleNormal="60" zoomScaleSheetLayoutView="40" zoomScalePageLayoutView="50" workbookViewId="0">
      <selection activeCell="R33" sqref="R33:V33"/>
    </sheetView>
  </sheetViews>
  <sheetFormatPr defaultColWidth="11.453125" defaultRowHeight="14.5"/>
  <cols>
    <col min="1" max="1" width="4.453125" customWidth="1"/>
    <col min="2" max="2" width="76.81640625" customWidth="1"/>
    <col min="3" max="6" width="9.7265625" customWidth="1"/>
    <col min="7" max="7" width="30.26953125" customWidth="1"/>
    <col min="8" max="11" width="9.7265625" customWidth="1"/>
    <col min="12" max="12" width="25.54296875" customWidth="1"/>
    <col min="13" max="13" width="17.26953125" customWidth="1"/>
    <col min="14" max="14" width="9.1796875" style="12" customWidth="1"/>
    <col min="15" max="15" width="8.7265625" customWidth="1"/>
    <col min="16" max="16" width="75.453125" customWidth="1"/>
    <col min="17" max="17" width="64.54296875" customWidth="1"/>
    <col min="18" max="18" width="10.81640625" bestFit="1" customWidth="1"/>
  </cols>
  <sheetData>
    <row r="2" spans="2:22" ht="47.25" customHeight="1">
      <c r="B2" s="1022" t="s">
        <v>2</v>
      </c>
      <c r="C2" s="1022"/>
      <c r="D2" s="1022"/>
      <c r="E2" s="1022"/>
      <c r="F2" s="1022"/>
      <c r="G2" s="1022"/>
      <c r="H2" s="246"/>
      <c r="I2" s="246"/>
      <c r="J2" s="246"/>
      <c r="K2" s="246"/>
      <c r="L2" s="246"/>
      <c r="P2" s="1029" t="s">
        <v>265</v>
      </c>
      <c r="Q2" s="1029"/>
      <c r="R2" s="1029"/>
      <c r="S2" s="1029"/>
      <c r="T2" s="1029"/>
      <c r="U2" s="1029"/>
      <c r="V2" s="1029"/>
    </row>
    <row r="3" spans="2:22" ht="15" customHeight="1">
      <c r="P3" s="1023" t="s">
        <v>266</v>
      </c>
      <c r="Q3" s="1023"/>
      <c r="R3" s="1023"/>
    </row>
    <row r="4" spans="2:22" ht="40.5" customHeight="1">
      <c r="B4" s="1023" t="s">
        <v>254</v>
      </c>
      <c r="C4" s="1023"/>
      <c r="D4" s="1023"/>
      <c r="E4" s="1023"/>
      <c r="F4" s="1023"/>
      <c r="G4" s="1024"/>
      <c r="H4" s="247"/>
      <c r="I4" s="247"/>
      <c r="J4" s="247"/>
      <c r="K4" s="247"/>
      <c r="L4" s="247"/>
      <c r="P4" s="1023"/>
      <c r="Q4" s="1023"/>
      <c r="R4" s="1023"/>
    </row>
    <row r="5" spans="2:22" ht="18.5">
      <c r="B5" s="1024"/>
      <c r="C5" s="1024"/>
      <c r="D5" s="1024"/>
      <c r="E5" s="1024"/>
      <c r="F5" s="1024"/>
      <c r="G5" s="1024"/>
      <c r="H5" s="247"/>
      <c r="I5" s="247"/>
      <c r="J5" s="247"/>
      <c r="K5" s="247"/>
      <c r="L5" s="247"/>
      <c r="M5" s="8"/>
      <c r="P5" s="1023"/>
      <c r="Q5" s="1023"/>
      <c r="R5" s="1023"/>
    </row>
    <row r="6" spans="2:22" ht="15" thickBot="1">
      <c r="G6" s="27"/>
      <c r="L6" s="27"/>
      <c r="M6" s="8"/>
    </row>
    <row r="7" spans="2:22" s="33" customFormat="1" ht="21">
      <c r="B7" s="5" t="s">
        <v>3</v>
      </c>
      <c r="C7" s="1025" t="s">
        <v>256</v>
      </c>
      <c r="D7" s="1026"/>
      <c r="E7" s="1026"/>
      <c r="F7" s="1026"/>
      <c r="G7" s="1027"/>
      <c r="H7" s="1025" t="s">
        <v>256</v>
      </c>
      <c r="I7" s="1026"/>
      <c r="J7" s="1026"/>
      <c r="K7" s="1026"/>
      <c r="L7" s="1027"/>
      <c r="M7" s="58"/>
      <c r="N7" s="34"/>
      <c r="P7" s="268" t="s">
        <v>3</v>
      </c>
      <c r="Q7" s="13" t="s">
        <v>256</v>
      </c>
      <c r="R7" s="1045" t="s">
        <v>256</v>
      </c>
      <c r="S7" s="1046"/>
      <c r="T7" s="1046"/>
      <c r="U7" s="1046"/>
      <c r="V7" s="1047"/>
    </row>
    <row r="8" spans="2:22" s="33" customFormat="1" ht="21">
      <c r="B8" s="6" t="s">
        <v>4</v>
      </c>
      <c r="C8" s="989" t="s">
        <v>257</v>
      </c>
      <c r="D8" s="990"/>
      <c r="E8" s="990"/>
      <c r="F8" s="990"/>
      <c r="G8" s="991"/>
      <c r="H8" s="989" t="s">
        <v>257</v>
      </c>
      <c r="I8" s="990"/>
      <c r="J8" s="990"/>
      <c r="K8" s="990"/>
      <c r="L8" s="991"/>
      <c r="N8" s="34"/>
      <c r="P8" s="269" t="s">
        <v>4</v>
      </c>
      <c r="Q8" s="14" t="s">
        <v>257</v>
      </c>
      <c r="R8" s="1048" t="s">
        <v>257</v>
      </c>
      <c r="S8" s="1049"/>
      <c r="T8" s="1049"/>
      <c r="U8" s="1049"/>
      <c r="V8" s="1050"/>
    </row>
    <row r="9" spans="2:22" s="33" customFormat="1" ht="21">
      <c r="B9" s="6" t="s">
        <v>5</v>
      </c>
      <c r="C9" s="989" t="s">
        <v>6</v>
      </c>
      <c r="D9" s="990"/>
      <c r="E9" s="990"/>
      <c r="F9" s="990"/>
      <c r="G9" s="991"/>
      <c r="H9" s="1028" t="s">
        <v>6</v>
      </c>
      <c r="I9" s="990"/>
      <c r="J9" s="990"/>
      <c r="K9" s="990"/>
      <c r="L9" s="991"/>
      <c r="N9" s="34"/>
      <c r="P9" s="269" t="s">
        <v>5</v>
      </c>
      <c r="Q9" s="14" t="s">
        <v>7</v>
      </c>
      <c r="R9" s="1051" t="s">
        <v>425</v>
      </c>
      <c r="S9" s="1049"/>
      <c r="T9" s="1049"/>
      <c r="U9" s="1049"/>
      <c r="V9" s="1050"/>
    </row>
    <row r="10" spans="2:22" s="33" customFormat="1" ht="71.25" customHeight="1">
      <c r="B10" s="30" t="s">
        <v>8</v>
      </c>
      <c r="C10" s="995" t="s">
        <v>409</v>
      </c>
      <c r="D10" s="996"/>
      <c r="E10" s="996"/>
      <c r="F10" s="996"/>
      <c r="G10" s="997"/>
      <c r="H10" s="995" t="s">
        <v>410</v>
      </c>
      <c r="I10" s="996"/>
      <c r="J10" s="996"/>
      <c r="K10" s="996"/>
      <c r="L10" s="997"/>
      <c r="N10" s="34"/>
      <c r="P10" s="270" t="s">
        <v>8</v>
      </c>
      <c r="Q10" s="29" t="s">
        <v>345</v>
      </c>
      <c r="R10" s="1052" t="s">
        <v>409</v>
      </c>
      <c r="S10" s="1053"/>
      <c r="T10" s="1053"/>
      <c r="U10" s="1053"/>
      <c r="V10" s="1054"/>
    </row>
    <row r="11" spans="2:22" s="33" customFormat="1" ht="21">
      <c r="B11" s="264" t="s">
        <v>631</v>
      </c>
      <c r="C11" s="989" t="s">
        <v>9</v>
      </c>
      <c r="D11" s="990"/>
      <c r="E11" s="990"/>
      <c r="F11" s="990"/>
      <c r="G11" s="991"/>
      <c r="H11" s="989" t="s">
        <v>300</v>
      </c>
      <c r="I11" s="990"/>
      <c r="J11" s="990"/>
      <c r="K11" s="990"/>
      <c r="L11" s="991"/>
      <c r="N11" s="34"/>
      <c r="P11" s="302" t="s">
        <v>631</v>
      </c>
      <c r="Q11" s="14" t="s">
        <v>255</v>
      </c>
      <c r="R11" s="1048" t="s">
        <v>255</v>
      </c>
      <c r="S11" s="1049"/>
      <c r="T11" s="1049"/>
      <c r="U11" s="1049"/>
      <c r="V11" s="1050"/>
    </row>
    <row r="12" spans="2:22" s="33" customFormat="1" ht="18.5">
      <c r="B12" s="6" t="s">
        <v>269</v>
      </c>
      <c r="C12" s="989" t="s">
        <v>10</v>
      </c>
      <c r="D12" s="990"/>
      <c r="E12" s="990"/>
      <c r="F12" s="990"/>
      <c r="G12" s="991"/>
      <c r="H12" s="989" t="s">
        <v>10</v>
      </c>
      <c r="I12" s="990"/>
      <c r="J12" s="990"/>
      <c r="K12" s="990"/>
      <c r="L12" s="991"/>
      <c r="N12" s="34"/>
      <c r="P12" s="269" t="s">
        <v>269</v>
      </c>
      <c r="Q12" s="14" t="s">
        <v>255</v>
      </c>
      <c r="R12" s="1048" t="s">
        <v>255</v>
      </c>
      <c r="S12" s="1049"/>
      <c r="T12" s="1049"/>
      <c r="U12" s="1049"/>
      <c r="V12" s="1050"/>
    </row>
    <row r="13" spans="2:22" s="33" customFormat="1" ht="66" customHeight="1">
      <c r="B13" s="7" t="s">
        <v>11</v>
      </c>
      <c r="C13" s="992" t="s">
        <v>262</v>
      </c>
      <c r="D13" s="993"/>
      <c r="E13" s="993"/>
      <c r="F13" s="993"/>
      <c r="G13" s="994"/>
      <c r="H13" s="992" t="s">
        <v>263</v>
      </c>
      <c r="I13" s="993"/>
      <c r="J13" s="993"/>
      <c r="K13" s="993"/>
      <c r="L13" s="994"/>
      <c r="N13" s="34"/>
      <c r="P13" s="271" t="s">
        <v>11</v>
      </c>
      <c r="Q13" s="25" t="s">
        <v>687</v>
      </c>
      <c r="R13" s="1055" t="s">
        <v>424</v>
      </c>
      <c r="S13" s="1056"/>
      <c r="T13" s="1056"/>
      <c r="U13" s="1056"/>
      <c r="V13" s="1057"/>
    </row>
    <row r="14" spans="2:22" s="33" customFormat="1" ht="21">
      <c r="B14" s="401" t="s">
        <v>632</v>
      </c>
      <c r="C14" s="1010">
        <v>3.13</v>
      </c>
      <c r="D14" s="1011"/>
      <c r="E14" s="1011"/>
      <c r="F14" s="1011"/>
      <c r="G14" s="1012"/>
      <c r="H14" s="1010">
        <v>1.53</v>
      </c>
      <c r="I14" s="1011"/>
      <c r="J14" s="1011"/>
      <c r="K14" s="1011"/>
      <c r="L14" s="1012"/>
      <c r="N14" s="34"/>
      <c r="P14" s="363" t="s">
        <v>632</v>
      </c>
      <c r="Q14" s="61" t="s">
        <v>255</v>
      </c>
      <c r="R14" s="1058" t="s">
        <v>255</v>
      </c>
      <c r="S14" s="1059"/>
      <c r="T14" s="1059"/>
      <c r="U14" s="1059"/>
      <c r="V14" s="1060"/>
    </row>
    <row r="15" spans="2:22" s="33" customFormat="1" ht="18.5">
      <c r="B15" s="59" t="s">
        <v>391</v>
      </c>
      <c r="C15" s="998">
        <v>2</v>
      </c>
      <c r="D15" s="999"/>
      <c r="E15" s="999"/>
      <c r="F15" s="999"/>
      <c r="G15" s="1000"/>
      <c r="H15" s="998">
        <v>2</v>
      </c>
      <c r="I15" s="999"/>
      <c r="J15" s="999"/>
      <c r="K15" s="999"/>
      <c r="L15" s="1000"/>
      <c r="N15" s="34"/>
      <c r="P15" s="272" t="s">
        <v>391</v>
      </c>
      <c r="Q15" s="154">
        <v>2</v>
      </c>
      <c r="R15" s="1061">
        <v>2</v>
      </c>
      <c r="S15" s="1062"/>
      <c r="T15" s="1062"/>
      <c r="U15" s="1062"/>
      <c r="V15" s="1063"/>
    </row>
    <row r="16" spans="2:22" s="33" customFormat="1" ht="21">
      <c r="B16" s="265" t="s">
        <v>634</v>
      </c>
      <c r="C16" s="1010">
        <f>C14*C15</f>
        <v>6.26</v>
      </c>
      <c r="D16" s="1011"/>
      <c r="E16" s="1011"/>
      <c r="F16" s="1011"/>
      <c r="G16" s="1012"/>
      <c r="H16" s="1010">
        <f>H14*H15</f>
        <v>3.06</v>
      </c>
      <c r="I16" s="1011"/>
      <c r="J16" s="1011"/>
      <c r="K16" s="1011"/>
      <c r="L16" s="1012"/>
      <c r="N16" s="34"/>
      <c r="P16" s="273" t="s">
        <v>634</v>
      </c>
      <c r="Q16" s="64" t="s">
        <v>255</v>
      </c>
      <c r="R16" s="1058" t="s">
        <v>255</v>
      </c>
      <c r="S16" s="1059"/>
      <c r="T16" s="1059"/>
      <c r="U16" s="1059"/>
      <c r="V16" s="1060"/>
    </row>
    <row r="17" spans="2:22" s="33" customFormat="1" ht="21.5" thickBot="1">
      <c r="B17" s="62" t="s">
        <v>12</v>
      </c>
      <c r="C17" s="1013" t="s">
        <v>255</v>
      </c>
      <c r="D17" s="1014"/>
      <c r="E17" s="1014"/>
      <c r="F17" s="1014"/>
      <c r="G17" s="1015"/>
      <c r="H17" s="1013" t="s">
        <v>255</v>
      </c>
      <c r="I17" s="1014"/>
      <c r="J17" s="1014"/>
      <c r="K17" s="1014"/>
      <c r="L17" s="1015"/>
      <c r="N17" s="34"/>
      <c r="P17" s="274" t="s">
        <v>12</v>
      </c>
      <c r="Q17" s="65" t="s">
        <v>255</v>
      </c>
      <c r="R17" s="1064" t="s">
        <v>255</v>
      </c>
      <c r="S17" s="1065"/>
      <c r="T17" s="1065"/>
      <c r="U17" s="1065"/>
      <c r="V17" s="1066"/>
    </row>
    <row r="18" spans="2:22" s="33" customFormat="1" ht="21.5" thickBot="1">
      <c r="B18" s="62" t="s">
        <v>13</v>
      </c>
      <c r="C18" s="1016" t="s">
        <v>255</v>
      </c>
      <c r="D18" s="1017"/>
      <c r="E18" s="1017"/>
      <c r="F18" s="1017"/>
      <c r="G18" s="1018"/>
      <c r="H18" s="1016" t="s">
        <v>255</v>
      </c>
      <c r="I18" s="1017"/>
      <c r="J18" s="1017"/>
      <c r="K18" s="1017"/>
      <c r="L18" s="1018"/>
      <c r="N18" s="34"/>
      <c r="P18" s="274" t="s">
        <v>13</v>
      </c>
      <c r="Q18" s="65" t="s">
        <v>255</v>
      </c>
      <c r="R18" s="1067" t="s">
        <v>255</v>
      </c>
      <c r="S18" s="1068"/>
      <c r="T18" s="1068"/>
      <c r="U18" s="1068"/>
      <c r="V18" s="1069"/>
    </row>
    <row r="19" spans="2:22" s="33" customFormat="1" ht="39.5">
      <c r="B19" s="266" t="s">
        <v>594</v>
      </c>
      <c r="C19" s="1019" t="s">
        <v>255</v>
      </c>
      <c r="D19" s="1020"/>
      <c r="E19" s="1020"/>
      <c r="F19" s="1020"/>
      <c r="G19" s="1021"/>
      <c r="H19" s="1019" t="s">
        <v>255</v>
      </c>
      <c r="I19" s="1020"/>
      <c r="J19" s="1020"/>
      <c r="K19" s="1020"/>
      <c r="L19" s="1021"/>
      <c r="N19" s="34"/>
      <c r="P19" s="273" t="s">
        <v>594</v>
      </c>
      <c r="Q19" s="64" t="s">
        <v>255</v>
      </c>
      <c r="R19" s="1070" t="s">
        <v>255</v>
      </c>
      <c r="S19" s="1071"/>
      <c r="T19" s="1071"/>
      <c r="U19" s="1071"/>
      <c r="V19" s="1072"/>
    </row>
    <row r="20" spans="2:22" s="33" customFormat="1" ht="30" customHeight="1">
      <c r="B20" s="66" t="s">
        <v>14</v>
      </c>
      <c r="C20" s="1004" t="s">
        <v>492</v>
      </c>
      <c r="D20" s="1005"/>
      <c r="E20" s="1005"/>
      <c r="F20" s="1005"/>
      <c r="G20" s="1006"/>
      <c r="H20" s="1004" t="s">
        <v>15</v>
      </c>
      <c r="I20" s="1005"/>
      <c r="J20" s="1005"/>
      <c r="K20" s="1005"/>
      <c r="L20" s="1006"/>
      <c r="N20" s="34"/>
      <c r="P20" s="275" t="s">
        <v>14</v>
      </c>
      <c r="Q20" s="68" t="s">
        <v>16</v>
      </c>
      <c r="R20" s="1073" t="s">
        <v>15</v>
      </c>
      <c r="S20" s="1074"/>
      <c r="T20" s="1074"/>
      <c r="U20" s="1074"/>
      <c r="V20" s="1075"/>
    </row>
    <row r="21" spans="2:22" s="33" customFormat="1" ht="21">
      <c r="B21" s="66" t="s">
        <v>17</v>
      </c>
      <c r="C21" s="1030" t="s">
        <v>18</v>
      </c>
      <c r="D21" s="1031"/>
      <c r="E21" s="1031"/>
      <c r="F21" s="1031"/>
      <c r="G21" s="1032"/>
      <c r="H21" s="1004" t="s">
        <v>577</v>
      </c>
      <c r="I21" s="1005"/>
      <c r="J21" s="1005"/>
      <c r="K21" s="1005"/>
      <c r="L21" s="1006"/>
      <c r="N21" s="34"/>
      <c r="P21" s="275" t="s">
        <v>17</v>
      </c>
      <c r="Q21" s="32" t="s">
        <v>19</v>
      </c>
      <c r="R21" s="1073" t="s">
        <v>422</v>
      </c>
      <c r="S21" s="1074"/>
      <c r="T21" s="1074"/>
      <c r="U21" s="1074"/>
      <c r="V21" s="1075"/>
    </row>
    <row r="22" spans="2:22" s="33" customFormat="1" ht="21">
      <c r="B22" s="6" t="s">
        <v>20</v>
      </c>
      <c r="C22" s="1007" t="s">
        <v>21</v>
      </c>
      <c r="D22" s="1008"/>
      <c r="E22" s="1008"/>
      <c r="F22" s="1008"/>
      <c r="G22" s="1009"/>
      <c r="H22" s="1007" t="s">
        <v>22</v>
      </c>
      <c r="I22" s="1008"/>
      <c r="J22" s="1008"/>
      <c r="K22" s="1008"/>
      <c r="L22" s="1009"/>
      <c r="N22" s="34"/>
      <c r="P22" s="269" t="s">
        <v>20</v>
      </c>
      <c r="Q22" s="69" t="s">
        <v>23</v>
      </c>
      <c r="R22" s="1076" t="s">
        <v>22</v>
      </c>
      <c r="S22" s="1077"/>
      <c r="T22" s="1077"/>
      <c r="U22" s="1077"/>
      <c r="V22" s="1078"/>
    </row>
    <row r="23" spans="2:22" s="33" customFormat="1" ht="21">
      <c r="B23" s="6" t="s">
        <v>24</v>
      </c>
      <c r="C23" s="989" t="s">
        <v>25</v>
      </c>
      <c r="D23" s="990"/>
      <c r="E23" s="990"/>
      <c r="F23" s="990"/>
      <c r="G23" s="991"/>
      <c r="H23" s="1007" t="s">
        <v>426</v>
      </c>
      <c r="I23" s="1008"/>
      <c r="J23" s="1008"/>
      <c r="K23" s="1008"/>
      <c r="L23" s="1009"/>
      <c r="N23" s="34"/>
      <c r="P23" s="269" t="s">
        <v>24</v>
      </c>
      <c r="Q23" s="14" t="s">
        <v>26</v>
      </c>
      <c r="R23" s="1076" t="s">
        <v>426</v>
      </c>
      <c r="S23" s="1077"/>
      <c r="T23" s="1077"/>
      <c r="U23" s="1077"/>
      <c r="V23" s="1078"/>
    </row>
    <row r="24" spans="2:22" s="33" customFormat="1" ht="21">
      <c r="B24" s="6" t="s">
        <v>27</v>
      </c>
      <c r="C24" s="1001">
        <v>40815</v>
      </c>
      <c r="D24" s="1002"/>
      <c r="E24" s="1002"/>
      <c r="F24" s="1002"/>
      <c r="G24" s="1003"/>
      <c r="H24" s="1001">
        <v>42958</v>
      </c>
      <c r="I24" s="1002"/>
      <c r="J24" s="1002"/>
      <c r="K24" s="1002"/>
      <c r="L24" s="1003"/>
      <c r="N24" s="34"/>
      <c r="P24" s="269" t="s">
        <v>27</v>
      </c>
      <c r="Q24" s="70">
        <v>37189</v>
      </c>
      <c r="R24" s="1079">
        <v>42361</v>
      </c>
      <c r="S24" s="1080"/>
      <c r="T24" s="1080"/>
      <c r="U24" s="1080"/>
      <c r="V24" s="1081"/>
    </row>
    <row r="25" spans="2:22" s="33" customFormat="1" ht="21">
      <c r="B25" s="6" t="s">
        <v>260</v>
      </c>
      <c r="C25" s="989" t="s">
        <v>261</v>
      </c>
      <c r="D25" s="990"/>
      <c r="E25" s="990"/>
      <c r="F25" s="990"/>
      <c r="G25" s="991"/>
      <c r="H25" s="989" t="s">
        <v>261</v>
      </c>
      <c r="I25" s="990"/>
      <c r="J25" s="990"/>
      <c r="K25" s="990"/>
      <c r="L25" s="991"/>
      <c r="N25" s="34"/>
      <c r="P25" s="269" t="s">
        <v>260</v>
      </c>
      <c r="Q25" s="14" t="s">
        <v>261</v>
      </c>
      <c r="R25" s="1048" t="s">
        <v>261</v>
      </c>
      <c r="S25" s="1049"/>
      <c r="T25" s="1049"/>
      <c r="U25" s="1049"/>
      <c r="V25" s="1050"/>
    </row>
    <row r="26" spans="2:22" s="33" customFormat="1" ht="92.5">
      <c r="B26" s="6" t="s">
        <v>28</v>
      </c>
      <c r="C26" s="992" t="s">
        <v>29</v>
      </c>
      <c r="D26" s="993"/>
      <c r="E26" s="993"/>
      <c r="F26" s="993"/>
      <c r="G26" s="994"/>
      <c r="H26" s="992" t="s">
        <v>30</v>
      </c>
      <c r="I26" s="993"/>
      <c r="J26" s="993"/>
      <c r="K26" s="993"/>
      <c r="L26" s="994"/>
      <c r="N26" s="34"/>
      <c r="P26" s="269" t="s">
        <v>28</v>
      </c>
      <c r="Q26" s="24" t="s">
        <v>31</v>
      </c>
      <c r="R26" s="1055" t="s">
        <v>427</v>
      </c>
      <c r="S26" s="1056"/>
      <c r="T26" s="1056"/>
      <c r="U26" s="1056"/>
      <c r="V26" s="1057"/>
    </row>
    <row r="27" spans="2:22" s="33" customFormat="1" ht="21">
      <c r="B27" s="267" t="s">
        <v>264</v>
      </c>
      <c r="C27" s="989" t="s">
        <v>259</v>
      </c>
      <c r="D27" s="990"/>
      <c r="E27" s="990"/>
      <c r="F27" s="990"/>
      <c r="G27" s="991"/>
      <c r="H27" s="989" t="s">
        <v>118</v>
      </c>
      <c r="I27" s="990"/>
      <c r="J27" s="990"/>
      <c r="K27" s="990"/>
      <c r="L27" s="991"/>
      <c r="N27" s="34"/>
      <c r="P27" s="276" t="s">
        <v>264</v>
      </c>
      <c r="Q27" s="14" t="s">
        <v>33</v>
      </c>
      <c r="R27" s="1048" t="s">
        <v>118</v>
      </c>
      <c r="S27" s="1049"/>
      <c r="T27" s="1049"/>
      <c r="U27" s="1049"/>
      <c r="V27" s="1050"/>
    </row>
    <row r="28" spans="2:22" s="33" customFormat="1" ht="84">
      <c r="B28" s="7" t="s">
        <v>34</v>
      </c>
      <c r="C28" s="989" t="s">
        <v>35</v>
      </c>
      <c r="D28" s="990"/>
      <c r="E28" s="990"/>
      <c r="F28" s="990"/>
      <c r="G28" s="991"/>
      <c r="H28" s="989" t="s">
        <v>36</v>
      </c>
      <c r="I28" s="990"/>
      <c r="J28" s="990"/>
      <c r="K28" s="990"/>
      <c r="L28" s="991"/>
      <c r="N28" s="34"/>
      <c r="P28" s="271" t="s">
        <v>34</v>
      </c>
      <c r="Q28" s="24" t="s">
        <v>38</v>
      </c>
      <c r="R28" s="1048" t="s">
        <v>423</v>
      </c>
      <c r="S28" s="1049"/>
      <c r="T28" s="1049"/>
      <c r="U28" s="1049"/>
      <c r="V28" s="1050"/>
    </row>
    <row r="29" spans="2:22" s="33" customFormat="1" ht="21">
      <c r="B29" s="6" t="s">
        <v>39</v>
      </c>
      <c r="C29" s="989" t="s">
        <v>41</v>
      </c>
      <c r="D29" s="990"/>
      <c r="E29" s="990"/>
      <c r="F29" s="990"/>
      <c r="G29" s="991"/>
      <c r="H29" s="989" t="s">
        <v>41</v>
      </c>
      <c r="I29" s="990"/>
      <c r="J29" s="990"/>
      <c r="K29" s="990"/>
      <c r="L29" s="991"/>
      <c r="N29" s="34"/>
      <c r="P29" s="269" t="s">
        <v>39</v>
      </c>
      <c r="Q29" s="14" t="s">
        <v>42</v>
      </c>
      <c r="R29" s="1048" t="s">
        <v>41</v>
      </c>
      <c r="S29" s="1049"/>
      <c r="T29" s="1049"/>
      <c r="U29" s="1049"/>
      <c r="V29" s="1050"/>
    </row>
    <row r="30" spans="2:22" s="33" customFormat="1" ht="21">
      <c r="B30" s="6" t="s">
        <v>43</v>
      </c>
      <c r="C30" s="992" t="s">
        <v>255</v>
      </c>
      <c r="D30" s="993"/>
      <c r="E30" s="993"/>
      <c r="F30" s="993"/>
      <c r="G30" s="994"/>
      <c r="H30" s="992" t="s">
        <v>255</v>
      </c>
      <c r="I30" s="993"/>
      <c r="J30" s="993"/>
      <c r="K30" s="993"/>
      <c r="L30" s="994"/>
      <c r="N30" s="34"/>
      <c r="P30" s="269" t="s">
        <v>43</v>
      </c>
      <c r="Q30" s="24" t="s">
        <v>255</v>
      </c>
      <c r="R30" s="1055" t="s">
        <v>255</v>
      </c>
      <c r="S30" s="1056"/>
      <c r="T30" s="1056"/>
      <c r="U30" s="1056"/>
      <c r="V30" s="1057"/>
    </row>
    <row r="31" spans="2:22" s="33" customFormat="1" ht="170.25" customHeight="1">
      <c r="B31" s="6" t="s">
        <v>415</v>
      </c>
      <c r="C31" s="992" t="s">
        <v>407</v>
      </c>
      <c r="D31" s="993"/>
      <c r="E31" s="993"/>
      <c r="F31" s="993"/>
      <c r="G31" s="994"/>
      <c r="H31" s="992" t="s">
        <v>255</v>
      </c>
      <c r="I31" s="993"/>
      <c r="J31" s="993"/>
      <c r="K31" s="993"/>
      <c r="L31" s="994"/>
      <c r="N31" s="34"/>
      <c r="P31" s="269" t="s">
        <v>415</v>
      </c>
      <c r="Q31" s="259" t="s">
        <v>255</v>
      </c>
      <c r="R31" s="1055" t="s">
        <v>255</v>
      </c>
      <c r="S31" s="1056"/>
      <c r="T31" s="1056"/>
      <c r="U31" s="1056"/>
      <c r="V31" s="1057"/>
    </row>
    <row r="32" spans="2:22" s="33" customFormat="1" ht="45.75" customHeight="1">
      <c r="B32" s="6" t="s">
        <v>44</v>
      </c>
      <c r="C32" s="1037" t="s">
        <v>723</v>
      </c>
      <c r="D32" s="1038"/>
      <c r="E32" s="1038"/>
      <c r="F32" s="1038"/>
      <c r="G32" s="1039"/>
      <c r="H32" s="1037" t="s">
        <v>724</v>
      </c>
      <c r="I32" s="1038"/>
      <c r="J32" s="1038"/>
      <c r="K32" s="1038"/>
      <c r="L32" s="1039"/>
      <c r="N32" s="34"/>
      <c r="P32" s="269" t="s">
        <v>44</v>
      </c>
      <c r="Q32" s="179" t="s">
        <v>725</v>
      </c>
      <c r="R32" s="1082" t="s">
        <v>726</v>
      </c>
      <c r="S32" s="1083"/>
      <c r="T32" s="1083"/>
      <c r="U32" s="1083"/>
      <c r="V32" s="1084"/>
    </row>
    <row r="33" spans="2:22" s="33" customFormat="1" ht="55.5">
      <c r="B33" s="6" t="s">
        <v>45</v>
      </c>
      <c r="C33" s="992" t="s">
        <v>255</v>
      </c>
      <c r="D33" s="993"/>
      <c r="E33" s="993"/>
      <c r="F33" s="993"/>
      <c r="G33" s="994"/>
      <c r="H33" s="989" t="s">
        <v>255</v>
      </c>
      <c r="I33" s="990"/>
      <c r="J33" s="990"/>
      <c r="K33" s="990"/>
      <c r="L33" s="991"/>
      <c r="N33" s="34"/>
      <c r="P33" s="269" t="s">
        <v>45</v>
      </c>
      <c r="Q33" s="259" t="s">
        <v>268</v>
      </c>
      <c r="R33" s="1048" t="s">
        <v>255</v>
      </c>
      <c r="S33" s="1049"/>
      <c r="T33" s="1049"/>
      <c r="U33" s="1049"/>
      <c r="V33" s="1050"/>
    </row>
    <row r="34" spans="2:22" s="33" customFormat="1" ht="54" customHeight="1">
      <c r="B34" s="6" t="s">
        <v>293</v>
      </c>
      <c r="C34" s="992" t="s">
        <v>255</v>
      </c>
      <c r="D34" s="993"/>
      <c r="E34" s="993"/>
      <c r="F34" s="993"/>
      <c r="G34" s="994"/>
      <c r="H34" s="992" t="s">
        <v>258</v>
      </c>
      <c r="I34" s="993"/>
      <c r="J34" s="993"/>
      <c r="K34" s="993"/>
      <c r="L34" s="994"/>
      <c r="N34" s="34"/>
      <c r="P34" s="269" t="s">
        <v>293</v>
      </c>
      <c r="Q34" s="259" t="s">
        <v>255</v>
      </c>
      <c r="R34" s="1055" t="s">
        <v>258</v>
      </c>
      <c r="S34" s="1056"/>
      <c r="T34" s="1056"/>
      <c r="U34" s="1056"/>
      <c r="V34" s="1057"/>
    </row>
    <row r="35" spans="2:22" s="33" customFormat="1" ht="54" customHeight="1" thickBot="1">
      <c r="B35" s="6" t="s">
        <v>540</v>
      </c>
      <c r="C35" s="1040" t="s">
        <v>255</v>
      </c>
      <c r="D35" s="1041"/>
      <c r="E35" s="1041"/>
      <c r="F35" s="1041"/>
      <c r="G35" s="1042"/>
      <c r="H35" s="1040" t="s">
        <v>255</v>
      </c>
      <c r="I35" s="1041"/>
      <c r="J35" s="1041"/>
      <c r="K35" s="1041"/>
      <c r="L35" s="1042"/>
      <c r="N35" s="34"/>
      <c r="P35" s="269" t="s">
        <v>540</v>
      </c>
      <c r="Q35" s="186" t="s">
        <v>255</v>
      </c>
      <c r="R35" s="986" t="s">
        <v>255</v>
      </c>
      <c r="S35" s="987"/>
      <c r="T35" s="987"/>
      <c r="U35" s="987"/>
      <c r="V35" s="988"/>
    </row>
    <row r="36" spans="2:22" s="33" customFormat="1" ht="82.5" customHeight="1">
      <c r="B36" s="1035" t="s">
        <v>664</v>
      </c>
      <c r="C36" s="1036"/>
      <c r="D36" s="1036"/>
      <c r="E36" s="1036"/>
      <c r="F36" s="1036"/>
      <c r="G36" s="1036"/>
      <c r="H36" s="244"/>
      <c r="I36" s="244"/>
      <c r="J36" s="244"/>
      <c r="K36" s="244"/>
      <c r="L36" s="244"/>
      <c r="N36" s="34"/>
      <c r="P36" s="1043"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Q36" s="1044"/>
    </row>
    <row r="37" spans="2:22" s="33" customFormat="1" ht="44.25" customHeight="1">
      <c r="B37" s="1033" t="s">
        <v>659</v>
      </c>
      <c r="C37" s="1033"/>
      <c r="D37" s="1033"/>
      <c r="E37" s="1033"/>
      <c r="F37" s="1033"/>
      <c r="G37" s="1034"/>
      <c r="H37" s="244"/>
      <c r="I37" s="244"/>
      <c r="J37" s="244"/>
      <c r="K37" s="244"/>
      <c r="L37" s="244"/>
      <c r="N37" s="34"/>
      <c r="P37" s="1023" t="str">
        <f>B37</f>
        <v>2 Source : MENU DE PRODUITS UNICEF POUR LES VACCINS FOURNIS PAR L’UNICEF À GAVI, L’ALLIANCE DU VACCIN (https://www.unicef.org/supply/media/17191/file/Gavi-Product-Menu-May-2023.pdf)</v>
      </c>
      <c r="Q37" s="1023"/>
    </row>
    <row r="38" spans="2:22" s="33" customFormat="1" ht="18.5">
      <c r="B38" s="33" t="s">
        <v>606</v>
      </c>
      <c r="N38" s="34"/>
      <c r="P38" s="73" t="str">
        <f>B38</f>
        <v>3 Source : Note de synthèse de l'OMS: http://www.who.int/immunization/documents/positionpapers/en/</v>
      </c>
      <c r="Q38" s="75"/>
    </row>
    <row r="39" spans="2:22" s="33" customFormat="1" ht="18.5">
      <c r="B39" s="33" t="s">
        <v>267</v>
      </c>
      <c r="N39" s="34"/>
      <c r="P39" s="73" t="str">
        <f>B39</f>
        <v xml:space="preserve">4 Source : Secrétariat de Gavi, voir l'onglet définitions pour les détails </v>
      </c>
    </row>
    <row r="40" spans="2:22" s="33" customFormat="1" ht="18.5">
      <c r="B40" s="33" t="s">
        <v>564</v>
      </c>
      <c r="N40" s="34"/>
      <c r="P40" s="73" t="str">
        <f>B40</f>
        <v>5 Source : Étude des estimations OMS des taux indicatifs de perte en vaccins, 2021</v>
      </c>
    </row>
    <row r="41" spans="2:22" s="33" customFormat="1" ht="18.5">
      <c r="N41" s="34"/>
    </row>
    <row r="42" spans="2:22" s="33" customFormat="1" ht="18.5">
      <c r="C42" s="74"/>
      <c r="D42" s="74"/>
      <c r="E42" s="74"/>
      <c r="F42" s="74"/>
      <c r="H42" s="74"/>
      <c r="I42" s="74"/>
      <c r="J42" s="74"/>
      <c r="K42" s="74"/>
      <c r="N42" s="34"/>
    </row>
    <row r="43" spans="2:22" s="33" customFormat="1" ht="18.5">
      <c r="N43" s="34"/>
      <c r="R43" s="76"/>
    </row>
    <row r="49" spans="18:18">
      <c r="R49" s="9"/>
    </row>
  </sheetData>
  <sheetProtection selectLockedCells="1"/>
  <mergeCells count="95">
    <mergeCell ref="R33:V33"/>
    <mergeCell ref="R34:V34"/>
    <mergeCell ref="R25:V25"/>
    <mergeCell ref="R26:V26"/>
    <mergeCell ref="R27:V27"/>
    <mergeCell ref="R28:V28"/>
    <mergeCell ref="R29:V29"/>
    <mergeCell ref="R30:V30"/>
    <mergeCell ref="R22:V22"/>
    <mergeCell ref="R23:V23"/>
    <mergeCell ref="R24:V24"/>
    <mergeCell ref="R31:V31"/>
    <mergeCell ref="R32:V32"/>
    <mergeCell ref="R17:V17"/>
    <mergeCell ref="R18:V18"/>
    <mergeCell ref="R19:V19"/>
    <mergeCell ref="R20:V20"/>
    <mergeCell ref="R21:V21"/>
    <mergeCell ref="R12:V12"/>
    <mergeCell ref="R13:V13"/>
    <mergeCell ref="R14:V14"/>
    <mergeCell ref="R15:V15"/>
    <mergeCell ref="R16:V16"/>
    <mergeCell ref="R7:V7"/>
    <mergeCell ref="R8:V8"/>
    <mergeCell ref="R9:V9"/>
    <mergeCell ref="R10:V10"/>
    <mergeCell ref="R11:V11"/>
    <mergeCell ref="H31:L31"/>
    <mergeCell ref="P37:Q37"/>
    <mergeCell ref="P36:Q36"/>
    <mergeCell ref="H34:L34"/>
    <mergeCell ref="H30:L30"/>
    <mergeCell ref="H32:L32"/>
    <mergeCell ref="H33:L33"/>
    <mergeCell ref="H35:L35"/>
    <mergeCell ref="B37:G37"/>
    <mergeCell ref="B36:G36"/>
    <mergeCell ref="C34:G34"/>
    <mergeCell ref="C22:G22"/>
    <mergeCell ref="C32:G32"/>
    <mergeCell ref="C25:G25"/>
    <mergeCell ref="C30:G30"/>
    <mergeCell ref="C31:G31"/>
    <mergeCell ref="C27:G27"/>
    <mergeCell ref="C28:G28"/>
    <mergeCell ref="C29:G29"/>
    <mergeCell ref="C35:G35"/>
    <mergeCell ref="P2:V2"/>
    <mergeCell ref="P3:R5"/>
    <mergeCell ref="C33:G33"/>
    <mergeCell ref="C14:G14"/>
    <mergeCell ref="C16:G16"/>
    <mergeCell ref="C17:G17"/>
    <mergeCell ref="C18:G18"/>
    <mergeCell ref="C19:G19"/>
    <mergeCell ref="H15:L15"/>
    <mergeCell ref="H16:L16"/>
    <mergeCell ref="H12:L12"/>
    <mergeCell ref="H13:L13"/>
    <mergeCell ref="H20:L20"/>
    <mergeCell ref="C23:G23"/>
    <mergeCell ref="C21:G21"/>
    <mergeCell ref="H23:L23"/>
    <mergeCell ref="B2:G2"/>
    <mergeCell ref="B4:G5"/>
    <mergeCell ref="C7:G7"/>
    <mergeCell ref="C8:G8"/>
    <mergeCell ref="H9:L9"/>
    <mergeCell ref="H7:L7"/>
    <mergeCell ref="H8:L8"/>
    <mergeCell ref="H11:L11"/>
    <mergeCell ref="H24:L24"/>
    <mergeCell ref="H21:L21"/>
    <mergeCell ref="H22:L22"/>
    <mergeCell ref="H14:L14"/>
    <mergeCell ref="H17:L17"/>
    <mergeCell ref="H18:L18"/>
    <mergeCell ref="H19:L19"/>
    <mergeCell ref="R35:V35"/>
    <mergeCell ref="H29:L29"/>
    <mergeCell ref="C9:G9"/>
    <mergeCell ref="C13:G13"/>
    <mergeCell ref="C10:G10"/>
    <mergeCell ref="C11:G11"/>
    <mergeCell ref="C26:G26"/>
    <mergeCell ref="C12:G12"/>
    <mergeCell ref="C15:G15"/>
    <mergeCell ref="C24:G24"/>
    <mergeCell ref="C20:G20"/>
    <mergeCell ref="H25:L25"/>
    <mergeCell ref="H26:L26"/>
    <mergeCell ref="H27:L27"/>
    <mergeCell ref="H28:L28"/>
    <mergeCell ref="H10:L10"/>
  </mergeCells>
  <hyperlinks>
    <hyperlink ref="Q32" r:id="rId1" xr:uid="{00000000-0004-0000-0200-000001000000}"/>
    <hyperlink ref="R32" r:id="rId2" xr:uid="{00000000-0004-0000-0200-000003000000}"/>
    <hyperlink ref="C32" r:id="rId3" xr:uid="{868DD206-D6A5-43E5-ADF3-9BA89E601D68}"/>
    <hyperlink ref="H32" r:id="rId4" xr:uid="{0C46F7B5-D45F-4623-9C33-3E22C913DB65}"/>
    <hyperlink ref="H32:L32" r:id="rId5" display="https://extranet.who.int/prequal/vaccines/p/euvichol-plus" xr:uid="{64BF44EB-08D0-47C4-8715-51B10AB916A0}"/>
    <hyperlink ref="C32:G32" r:id="rId6" display="https://extranet.who.int/prequal/vaccines/p/shanchol" xr:uid="{9D18378D-2259-4270-95B8-638E7551724F}"/>
  </hyperlinks>
  <pageMargins left="0.25" right="0.25" top="0.75" bottom="0.75" header="0.3" footer="0.3"/>
  <pageSetup paperSize="8" scale="45" orientation="landscape"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2:T45"/>
  <sheetViews>
    <sheetView showGridLines="0" topLeftCell="A7" zoomScale="50" zoomScaleNormal="50" workbookViewId="0">
      <selection activeCell="B43" sqref="B43"/>
    </sheetView>
  </sheetViews>
  <sheetFormatPr defaultColWidth="11.453125" defaultRowHeight="14.5"/>
  <cols>
    <col min="1" max="1" width="4.26953125" customWidth="1"/>
    <col min="2" max="3" width="76.81640625" customWidth="1"/>
    <col min="4" max="6" width="8.7265625" customWidth="1"/>
    <col min="7" max="7" width="15.08984375" customWidth="1"/>
    <col min="8" max="8" width="20.54296875" customWidth="1"/>
    <col min="9" max="11" width="8.7265625" customWidth="1"/>
    <col min="12" max="12" width="17.26953125" customWidth="1"/>
    <col min="13" max="13" width="21.453125" customWidth="1"/>
    <col min="14" max="14" width="11.453125" customWidth="1"/>
    <col min="15" max="15" width="9.26953125" style="12" customWidth="1"/>
    <col min="16" max="16" width="9.26953125" customWidth="1"/>
    <col min="17" max="17" width="77.81640625" customWidth="1"/>
    <col min="18" max="18" width="56" customWidth="1"/>
  </cols>
  <sheetData>
    <row r="2" spans="2:20" ht="47.25" customHeight="1">
      <c r="B2" s="1022" t="str">
        <f>Choléra!B2</f>
        <v>DANS LE MENU</v>
      </c>
      <c r="C2" s="1022"/>
      <c r="D2" s="1022"/>
      <c r="E2" s="1022"/>
      <c r="F2" s="1022"/>
      <c r="G2" s="1022"/>
      <c r="H2" s="1022"/>
      <c r="I2" s="1022"/>
      <c r="J2" s="1022"/>
      <c r="K2" s="1022"/>
      <c r="L2" s="1022"/>
      <c r="M2" s="1022"/>
      <c r="Q2" s="18" t="str">
        <f>Choléra!P2</f>
        <v>AUTRES VACCINS PRÉ-QUALIFIÉS NON PRÉSENTÉS DANS LE MENU DE GAVI</v>
      </c>
      <c r="R2" s="18"/>
    </row>
    <row r="3" spans="2:20" ht="15" customHeight="1">
      <c r="Q3" s="1023" t="str">
        <f>Choléra!P3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R3" s="1023"/>
      <c r="S3" s="1023"/>
      <c r="T3" s="1023"/>
    </row>
    <row r="4" spans="2:20" s="33" customFormat="1" ht="22.5" customHeight="1">
      <c r="B4" s="1023" t="str">
        <f>Choléra!B4</f>
        <v xml:space="preserve">Les vaccins indiqués ci-dessous sont actuellement proposés par Gavi et figurent dans le portail de soutien du pays.   
</v>
      </c>
      <c r="C4" s="1023"/>
      <c r="D4" s="1023"/>
      <c r="E4" s="1023"/>
      <c r="F4" s="1023"/>
      <c r="G4" s="1023"/>
      <c r="H4" s="1023"/>
      <c r="I4" s="1023"/>
      <c r="J4" s="1023"/>
      <c r="K4" s="1023"/>
      <c r="L4" s="1023"/>
      <c r="M4" s="1023"/>
      <c r="O4" s="34"/>
      <c r="Q4" s="1023"/>
      <c r="R4" s="1023"/>
      <c r="S4" s="1023"/>
      <c r="T4" s="1023"/>
    </row>
    <row r="5" spans="2:20" s="33" customFormat="1" ht="18.5">
      <c r="B5" s="1023"/>
      <c r="C5" s="1023"/>
      <c r="D5" s="1023"/>
      <c r="E5" s="1023"/>
      <c r="F5" s="1023"/>
      <c r="G5" s="1023"/>
      <c r="H5" s="1023"/>
      <c r="I5" s="1023"/>
      <c r="J5" s="1023"/>
      <c r="K5" s="1023"/>
      <c r="L5" s="1023"/>
      <c r="M5" s="1023"/>
      <c r="O5" s="34"/>
      <c r="Q5" s="1023"/>
      <c r="R5" s="1023"/>
      <c r="S5" s="1023"/>
      <c r="T5" s="1023"/>
    </row>
    <row r="6" spans="2:20" s="33" customFormat="1" ht="19" thickBot="1">
      <c r="O6" s="34"/>
    </row>
    <row r="7" spans="2:20" s="33" customFormat="1" ht="21">
      <c r="B7" s="162" t="s">
        <v>3</v>
      </c>
      <c r="C7" s="1127" t="s">
        <v>270</v>
      </c>
      <c r="D7" s="1128"/>
      <c r="E7" s="1128"/>
      <c r="F7" s="1128"/>
      <c r="G7" s="1128"/>
      <c r="H7" s="1128"/>
      <c r="I7" s="1128"/>
      <c r="J7" s="1128"/>
      <c r="K7" s="1128"/>
      <c r="L7" s="1128"/>
      <c r="M7" s="1129"/>
      <c r="O7" s="34"/>
      <c r="Q7" s="16" t="s">
        <v>3</v>
      </c>
      <c r="R7" s="39" t="s">
        <v>46</v>
      </c>
    </row>
    <row r="8" spans="2:20" s="33" customFormat="1" ht="34.5" customHeight="1">
      <c r="B8" s="84" t="s">
        <v>47</v>
      </c>
      <c r="C8" s="1100" t="s">
        <v>271</v>
      </c>
      <c r="D8" s="1100"/>
      <c r="E8" s="1100"/>
      <c r="F8" s="1100"/>
      <c r="G8" s="1100"/>
      <c r="H8" s="1100"/>
      <c r="I8" s="1105" t="s">
        <v>272</v>
      </c>
      <c r="J8" s="1100"/>
      <c r="K8" s="1100"/>
      <c r="L8" s="1100"/>
      <c r="M8" s="1106"/>
      <c r="O8" s="34"/>
      <c r="Q8" s="17" t="s">
        <v>47</v>
      </c>
      <c r="R8" s="40" t="s">
        <v>48</v>
      </c>
    </row>
    <row r="9" spans="2:20" s="33" customFormat="1" ht="52.5" customHeight="1">
      <c r="B9" s="84" t="s">
        <v>5</v>
      </c>
      <c r="C9" s="993" t="s">
        <v>49</v>
      </c>
      <c r="D9" s="993"/>
      <c r="E9" s="993"/>
      <c r="F9" s="993"/>
      <c r="G9" s="993"/>
      <c r="H9" s="993"/>
      <c r="I9" s="1086" t="s">
        <v>50</v>
      </c>
      <c r="J9" s="990"/>
      <c r="K9" s="990"/>
      <c r="L9" s="990"/>
      <c r="M9" s="991"/>
      <c r="O9" s="34"/>
      <c r="Q9" s="17" t="s">
        <v>5</v>
      </c>
      <c r="R9" s="14" t="s">
        <v>51</v>
      </c>
    </row>
    <row r="10" spans="2:20" s="33" customFormat="1" ht="39.5">
      <c r="B10" s="479" t="s">
        <v>8</v>
      </c>
      <c r="C10" s="478" t="s">
        <v>512</v>
      </c>
      <c r="D10" s="996" t="s">
        <v>346</v>
      </c>
      <c r="E10" s="996"/>
      <c r="F10" s="996"/>
      <c r="G10" s="996"/>
      <c r="H10" s="996"/>
      <c r="I10" s="1123" t="s">
        <v>347</v>
      </c>
      <c r="J10" s="996"/>
      <c r="K10" s="996"/>
      <c r="L10" s="996"/>
      <c r="M10" s="997"/>
      <c r="O10" s="34"/>
      <c r="Q10" s="28" t="s">
        <v>8</v>
      </c>
      <c r="R10" s="29" t="s">
        <v>344</v>
      </c>
    </row>
    <row r="11" spans="2:20" s="33" customFormat="1" ht="21">
      <c r="B11" s="480" t="s">
        <v>660</v>
      </c>
      <c r="C11" s="488" t="s">
        <v>683</v>
      </c>
      <c r="D11" s="1113" t="s">
        <v>9</v>
      </c>
      <c r="E11" s="1113"/>
      <c r="F11" s="1113"/>
      <c r="G11" s="1113"/>
      <c r="H11" s="1114"/>
      <c r="I11" s="1116" t="s">
        <v>300</v>
      </c>
      <c r="J11" s="1113"/>
      <c r="K11" s="1113"/>
      <c r="L11" s="1113"/>
      <c r="M11" s="1117"/>
      <c r="O11" s="34"/>
      <c r="Q11" s="365" t="s">
        <v>660</v>
      </c>
      <c r="R11" s="14" t="s">
        <v>255</v>
      </c>
    </row>
    <row r="12" spans="2:20" s="33" customFormat="1" ht="18.5">
      <c r="B12" s="84" t="s">
        <v>269</v>
      </c>
      <c r="C12" s="327" t="s">
        <v>52</v>
      </c>
      <c r="D12" s="990" t="s">
        <v>52</v>
      </c>
      <c r="E12" s="990"/>
      <c r="F12" s="990"/>
      <c r="G12" s="990"/>
      <c r="H12" s="1124"/>
      <c r="I12" s="1118" t="s">
        <v>52</v>
      </c>
      <c r="J12" s="990"/>
      <c r="K12" s="990"/>
      <c r="L12" s="990"/>
      <c r="M12" s="991"/>
      <c r="O12" s="34"/>
      <c r="Q12" s="17" t="s">
        <v>269</v>
      </c>
      <c r="R12" s="14" t="s">
        <v>255</v>
      </c>
    </row>
    <row r="13" spans="2:20" s="33" customFormat="1" ht="135" customHeight="1">
      <c r="B13" s="85" t="s">
        <v>11</v>
      </c>
      <c r="C13" s="171" t="s">
        <v>686</v>
      </c>
      <c r="D13" s="993" t="s">
        <v>685</v>
      </c>
      <c r="E13" s="993"/>
      <c r="F13" s="993"/>
      <c r="G13" s="993"/>
      <c r="H13" s="1085"/>
      <c r="I13" s="1086" t="s">
        <v>685</v>
      </c>
      <c r="J13" s="993"/>
      <c r="K13" s="993"/>
      <c r="L13" s="993"/>
      <c r="M13" s="994"/>
      <c r="O13" s="34"/>
      <c r="Q13" s="271" t="s">
        <v>11</v>
      </c>
      <c r="R13" s="24" t="s">
        <v>53</v>
      </c>
    </row>
    <row r="14" spans="2:20" s="33" customFormat="1" ht="21">
      <c r="B14" s="481" t="s">
        <v>661</v>
      </c>
      <c r="C14" s="489">
        <v>2.9</v>
      </c>
      <c r="D14" s="1119">
        <v>5.18</v>
      </c>
      <c r="E14" s="1119"/>
      <c r="F14" s="1119"/>
      <c r="G14" s="1119"/>
      <c r="H14" s="1120"/>
      <c r="I14" s="1121">
        <v>4.5</v>
      </c>
      <c r="J14" s="1119"/>
      <c r="K14" s="1119"/>
      <c r="L14" s="1119"/>
      <c r="M14" s="1122"/>
      <c r="O14" s="34"/>
      <c r="Q14" s="581" t="s">
        <v>661</v>
      </c>
      <c r="R14" s="77" t="s">
        <v>255</v>
      </c>
    </row>
    <row r="15" spans="2:20" s="33" customFormat="1" ht="18.5">
      <c r="B15" s="482" t="s">
        <v>391</v>
      </c>
      <c r="C15" s="490">
        <v>2</v>
      </c>
      <c r="D15" s="1111">
        <v>2</v>
      </c>
      <c r="E15" s="1111"/>
      <c r="F15" s="1111"/>
      <c r="G15" s="1111"/>
      <c r="H15" s="1125"/>
      <c r="I15" s="1110">
        <v>2</v>
      </c>
      <c r="J15" s="1111"/>
      <c r="K15" s="1111"/>
      <c r="L15" s="1111"/>
      <c r="M15" s="1112"/>
      <c r="O15" s="34"/>
      <c r="Q15" s="60" t="s">
        <v>391</v>
      </c>
      <c r="R15" s="155">
        <v>2</v>
      </c>
    </row>
    <row r="16" spans="2:20" s="33" customFormat="1" ht="21">
      <c r="B16" s="483" t="s">
        <v>684</v>
      </c>
      <c r="C16" s="489">
        <v>5.8</v>
      </c>
      <c r="D16" s="1119">
        <f>D14*D15</f>
        <v>10.36</v>
      </c>
      <c r="E16" s="1119"/>
      <c r="F16" s="1119"/>
      <c r="G16" s="1119"/>
      <c r="H16" s="1120"/>
      <c r="I16" s="1121">
        <f>I14*I15</f>
        <v>9</v>
      </c>
      <c r="J16" s="1119"/>
      <c r="K16" s="1119"/>
      <c r="L16" s="1119"/>
      <c r="M16" s="1122"/>
      <c r="O16" s="34"/>
      <c r="Q16" s="582" t="s">
        <v>662</v>
      </c>
      <c r="R16" s="78" t="s">
        <v>255</v>
      </c>
    </row>
    <row r="17" spans="2:18" s="33" customFormat="1" ht="21.5" thickBot="1">
      <c r="B17" s="484" t="s">
        <v>12</v>
      </c>
      <c r="C17" s="491">
        <v>0.05</v>
      </c>
      <c r="D17" s="1108">
        <v>9.90990990990991E-2</v>
      </c>
      <c r="E17" s="1108"/>
      <c r="F17" s="1108"/>
      <c r="G17" s="1108"/>
      <c r="H17" s="1115"/>
      <c r="I17" s="1107">
        <v>4.7619047619047603E-2</v>
      </c>
      <c r="J17" s="1108"/>
      <c r="K17" s="1108"/>
      <c r="L17" s="1108"/>
      <c r="M17" s="1109"/>
      <c r="O17" s="34"/>
      <c r="Q17" s="63" t="s">
        <v>12</v>
      </c>
      <c r="R17" s="79" t="s">
        <v>255</v>
      </c>
    </row>
    <row r="18" spans="2:18" s="33" customFormat="1" ht="21.5" thickBot="1">
      <c r="B18" s="484" t="s">
        <v>13</v>
      </c>
      <c r="C18" s="477">
        <v>0.05</v>
      </c>
      <c r="D18" s="1101">
        <v>0.1</v>
      </c>
      <c r="E18" s="1101"/>
      <c r="F18" s="1101"/>
      <c r="G18" s="1101"/>
      <c r="H18" s="1102"/>
      <c r="I18" s="1103">
        <v>0.05</v>
      </c>
      <c r="J18" s="1101"/>
      <c r="K18" s="1101"/>
      <c r="L18" s="1101"/>
      <c r="M18" s="1104"/>
      <c r="O18" s="80"/>
      <c r="Q18" s="63" t="s">
        <v>13</v>
      </c>
      <c r="R18" s="81" t="s">
        <v>255</v>
      </c>
    </row>
    <row r="19" spans="2:18" s="33" customFormat="1" ht="39.5">
      <c r="B19" s="485" t="s">
        <v>663</v>
      </c>
      <c r="C19" s="492">
        <f>C16/(1-C18)</f>
        <v>6.1052631578947372</v>
      </c>
      <c r="D19" s="1130">
        <f>D16/(1-D18)</f>
        <v>11.511111111111111</v>
      </c>
      <c r="E19" s="1130"/>
      <c r="F19" s="1130"/>
      <c r="G19" s="1130"/>
      <c r="H19" s="1131"/>
      <c r="I19" s="1135">
        <f>I16/(1-I18)</f>
        <v>9.4736842105263168</v>
      </c>
      <c r="J19" s="1130"/>
      <c r="K19" s="1130"/>
      <c r="L19" s="1130"/>
      <c r="M19" s="1136"/>
      <c r="O19" s="34"/>
      <c r="Q19" s="582" t="s">
        <v>668</v>
      </c>
      <c r="R19" s="82" t="s">
        <v>255</v>
      </c>
    </row>
    <row r="20" spans="2:18" s="33" customFormat="1" ht="21">
      <c r="B20" s="486" t="s">
        <v>14</v>
      </c>
      <c r="C20" s="493" t="s">
        <v>507</v>
      </c>
      <c r="D20" s="1137" t="s">
        <v>54</v>
      </c>
      <c r="E20" s="1137"/>
      <c r="F20" s="1137"/>
      <c r="G20" s="1137"/>
      <c r="H20" s="1138"/>
      <c r="I20" s="1139" t="s">
        <v>55</v>
      </c>
      <c r="J20" s="1137"/>
      <c r="K20" s="1137"/>
      <c r="L20" s="1137"/>
      <c r="M20" s="1140"/>
      <c r="O20" s="34"/>
      <c r="Q20" s="275" t="s">
        <v>14</v>
      </c>
      <c r="R20" s="83" t="s">
        <v>54</v>
      </c>
    </row>
    <row r="21" spans="2:18" s="33" customFormat="1" ht="21">
      <c r="B21" s="486" t="s">
        <v>17</v>
      </c>
      <c r="C21" s="478" t="s">
        <v>508</v>
      </c>
      <c r="D21" s="1031" t="s">
        <v>56</v>
      </c>
      <c r="E21" s="1031"/>
      <c r="F21" s="1031"/>
      <c r="G21" s="1031"/>
      <c r="H21" s="1134"/>
      <c r="I21" s="1133" t="s">
        <v>57</v>
      </c>
      <c r="J21" s="1031"/>
      <c r="K21" s="1031"/>
      <c r="L21" s="1031"/>
      <c r="M21" s="1032"/>
      <c r="O21" s="34"/>
      <c r="Q21" s="275" t="s">
        <v>17</v>
      </c>
      <c r="R21" s="32" t="s">
        <v>58</v>
      </c>
    </row>
    <row r="22" spans="2:18" s="33" customFormat="1" ht="21">
      <c r="B22" s="84" t="s">
        <v>20</v>
      </c>
      <c r="C22" s="476" t="s">
        <v>112</v>
      </c>
      <c r="D22" s="1008" t="s">
        <v>59</v>
      </c>
      <c r="E22" s="1008"/>
      <c r="F22" s="1008"/>
      <c r="G22" s="1008"/>
      <c r="H22" s="1132"/>
      <c r="I22" s="1118" t="s">
        <v>60</v>
      </c>
      <c r="J22" s="990"/>
      <c r="K22" s="990"/>
      <c r="L22" s="990"/>
      <c r="M22" s="991"/>
      <c r="O22" s="34"/>
      <c r="Q22" s="269" t="s">
        <v>20</v>
      </c>
      <c r="R22" s="69" t="s">
        <v>59</v>
      </c>
    </row>
    <row r="23" spans="2:18" s="33" customFormat="1" ht="21">
      <c r="B23" s="84" t="s">
        <v>24</v>
      </c>
      <c r="C23" s="327" t="s">
        <v>509</v>
      </c>
      <c r="D23" s="990" t="s">
        <v>61</v>
      </c>
      <c r="E23" s="990"/>
      <c r="F23" s="990"/>
      <c r="G23" s="990"/>
      <c r="H23" s="1124"/>
      <c r="I23" s="1118" t="s">
        <v>62</v>
      </c>
      <c r="J23" s="990"/>
      <c r="K23" s="990"/>
      <c r="L23" s="990"/>
      <c r="M23" s="991"/>
      <c r="O23" s="34"/>
      <c r="Q23" s="269" t="s">
        <v>24</v>
      </c>
      <c r="R23" s="14" t="s">
        <v>61</v>
      </c>
    </row>
    <row r="24" spans="2:18" s="33" customFormat="1" ht="21">
      <c r="B24" s="84" t="s">
        <v>27</v>
      </c>
      <c r="C24" s="494" t="s">
        <v>570</v>
      </c>
      <c r="D24" s="1002">
        <v>40002</v>
      </c>
      <c r="E24" s="1002"/>
      <c r="F24" s="1002"/>
      <c r="G24" s="1002"/>
      <c r="H24" s="1141"/>
      <c r="I24" s="1126">
        <v>39953</v>
      </c>
      <c r="J24" s="1002"/>
      <c r="K24" s="1002"/>
      <c r="L24" s="1002"/>
      <c r="M24" s="1003"/>
      <c r="O24" s="34"/>
      <c r="Q24" s="17" t="s">
        <v>27</v>
      </c>
      <c r="R24" s="70">
        <v>40002</v>
      </c>
    </row>
    <row r="25" spans="2:18" s="33" customFormat="1" ht="21">
      <c r="B25" s="84" t="s">
        <v>260</v>
      </c>
      <c r="C25" s="327" t="s">
        <v>63</v>
      </c>
      <c r="D25" s="990" t="s">
        <v>63</v>
      </c>
      <c r="E25" s="990"/>
      <c r="F25" s="990"/>
      <c r="G25" s="990"/>
      <c r="H25" s="1124"/>
      <c r="I25" s="1118" t="s">
        <v>63</v>
      </c>
      <c r="J25" s="990"/>
      <c r="K25" s="990"/>
      <c r="L25" s="990"/>
      <c r="M25" s="991"/>
      <c r="O25" s="34"/>
      <c r="Q25" s="269" t="s">
        <v>260</v>
      </c>
      <c r="R25" s="14" t="s">
        <v>63</v>
      </c>
    </row>
    <row r="26" spans="2:18" s="33" customFormat="1" ht="55.5">
      <c r="B26" s="84" t="s">
        <v>28</v>
      </c>
      <c r="C26" s="171" t="s">
        <v>510</v>
      </c>
      <c r="D26" s="1142" t="s">
        <v>275</v>
      </c>
      <c r="E26" s="993"/>
      <c r="F26" s="993"/>
      <c r="G26" s="993"/>
      <c r="H26" s="1085"/>
      <c r="I26" s="1143" t="s">
        <v>276</v>
      </c>
      <c r="J26" s="993"/>
      <c r="K26" s="993"/>
      <c r="L26" s="993"/>
      <c r="M26" s="994"/>
      <c r="O26" s="34"/>
      <c r="Q26" s="17" t="s">
        <v>28</v>
      </c>
      <c r="R26" s="24" t="s">
        <v>65</v>
      </c>
    </row>
    <row r="27" spans="2:18" s="33" customFormat="1" ht="21">
      <c r="B27" s="487" t="s">
        <v>264</v>
      </c>
      <c r="C27" s="327" t="s">
        <v>689</v>
      </c>
      <c r="D27" s="990" t="s">
        <v>428</v>
      </c>
      <c r="E27" s="990"/>
      <c r="F27" s="990"/>
      <c r="G27" s="990"/>
      <c r="H27" s="1124"/>
      <c r="I27" s="1118" t="s">
        <v>119</v>
      </c>
      <c r="J27" s="990"/>
      <c r="K27" s="990"/>
      <c r="L27" s="990"/>
      <c r="M27" s="991"/>
      <c r="O27" s="34"/>
      <c r="Q27" s="276" t="s">
        <v>264</v>
      </c>
      <c r="R27" s="14" t="s">
        <v>66</v>
      </c>
    </row>
    <row r="28" spans="2:18" s="33" customFormat="1" ht="63">
      <c r="B28" s="84" t="s">
        <v>37</v>
      </c>
      <c r="C28" s="171" t="s">
        <v>511</v>
      </c>
      <c r="D28" s="1142" t="s">
        <v>273</v>
      </c>
      <c r="E28" s="993"/>
      <c r="F28" s="993"/>
      <c r="G28" s="993"/>
      <c r="H28" s="1085"/>
      <c r="I28" s="1143" t="s">
        <v>274</v>
      </c>
      <c r="J28" s="993"/>
      <c r="K28" s="993"/>
      <c r="L28" s="993"/>
      <c r="M28" s="994"/>
      <c r="O28" s="34"/>
      <c r="Q28" s="17" t="s">
        <v>37</v>
      </c>
      <c r="R28" s="24" t="s">
        <v>67</v>
      </c>
    </row>
    <row r="29" spans="2:18" s="33" customFormat="1" ht="21">
      <c r="B29" s="84" t="s">
        <v>39</v>
      </c>
      <c r="C29" s="327" t="s">
        <v>40</v>
      </c>
      <c r="D29" s="990" t="s">
        <v>41</v>
      </c>
      <c r="E29" s="990"/>
      <c r="F29" s="990"/>
      <c r="G29" s="990"/>
      <c r="H29" s="1124"/>
      <c r="I29" s="1118" t="s">
        <v>41</v>
      </c>
      <c r="J29" s="990"/>
      <c r="K29" s="990"/>
      <c r="L29" s="990"/>
      <c r="M29" s="991"/>
      <c r="O29" s="34"/>
      <c r="Q29" s="17" t="s">
        <v>39</v>
      </c>
      <c r="R29" s="14" t="s">
        <v>41</v>
      </c>
    </row>
    <row r="30" spans="2:18" s="33" customFormat="1" ht="90.75" customHeight="1">
      <c r="B30" s="84" t="s">
        <v>43</v>
      </c>
      <c r="C30" s="171" t="s">
        <v>255</v>
      </c>
      <c r="D30" s="993" t="s">
        <v>68</v>
      </c>
      <c r="E30" s="993"/>
      <c r="F30" s="993"/>
      <c r="G30" s="993"/>
      <c r="H30" s="1085"/>
      <c r="I30" s="1086" t="s">
        <v>255</v>
      </c>
      <c r="J30" s="993"/>
      <c r="K30" s="993"/>
      <c r="L30" s="993"/>
      <c r="M30" s="994"/>
      <c r="O30" s="34"/>
      <c r="Q30" s="22" t="s">
        <v>43</v>
      </c>
      <c r="R30" s="24" t="s">
        <v>255</v>
      </c>
    </row>
    <row r="31" spans="2:18" s="33" customFormat="1" ht="255.75" customHeight="1">
      <c r="B31" s="84" t="s">
        <v>414</v>
      </c>
      <c r="C31" s="171" t="s">
        <v>255</v>
      </c>
      <c r="D31" s="993" t="s">
        <v>255</v>
      </c>
      <c r="E31" s="993"/>
      <c r="F31" s="993"/>
      <c r="G31" s="993"/>
      <c r="H31" s="1085"/>
      <c r="I31" s="1086" t="s">
        <v>416</v>
      </c>
      <c r="J31" s="993"/>
      <c r="K31" s="993"/>
      <c r="L31" s="993"/>
      <c r="M31" s="994"/>
      <c r="O31" s="34"/>
      <c r="Q31" s="22" t="s">
        <v>415</v>
      </c>
      <c r="R31" s="349" t="s">
        <v>255</v>
      </c>
    </row>
    <row r="32" spans="2:18" s="33" customFormat="1" ht="30">
      <c r="B32" s="85" t="s">
        <v>44</v>
      </c>
      <c r="C32" s="688" t="s">
        <v>682</v>
      </c>
      <c r="D32" s="1093" t="s">
        <v>553</v>
      </c>
      <c r="E32" s="1094"/>
      <c r="F32" s="1094"/>
      <c r="G32" s="1094"/>
      <c r="H32" s="1095"/>
      <c r="I32" s="1090" t="s">
        <v>554</v>
      </c>
      <c r="J32" s="1091"/>
      <c r="K32" s="1091"/>
      <c r="L32" s="1091"/>
      <c r="M32" s="1092"/>
      <c r="O32" s="34"/>
      <c r="Q32" s="23" t="s">
        <v>44</v>
      </c>
      <c r="R32" s="187" t="s">
        <v>69</v>
      </c>
    </row>
    <row r="33" spans="2:18" s="33" customFormat="1" ht="204" customHeight="1">
      <c r="B33" s="184" t="s">
        <v>45</v>
      </c>
      <c r="C33" s="475" t="s">
        <v>255</v>
      </c>
      <c r="D33" s="1087" t="s">
        <v>280</v>
      </c>
      <c r="E33" s="1088"/>
      <c r="F33" s="1088"/>
      <c r="G33" s="1088"/>
      <c r="H33" s="1089"/>
      <c r="I33" s="1087" t="s">
        <v>279</v>
      </c>
      <c r="J33" s="1088"/>
      <c r="K33" s="1088"/>
      <c r="L33" s="1088"/>
      <c r="M33" s="1088"/>
      <c r="O33" s="34"/>
      <c r="Q33" s="181" t="s">
        <v>45</v>
      </c>
      <c r="R33" s="180" t="s">
        <v>70</v>
      </c>
    </row>
    <row r="34" spans="2:18" s="33" customFormat="1" ht="61.5" customHeight="1">
      <c r="B34" s="184" t="s">
        <v>293</v>
      </c>
      <c r="C34" s="475" t="s">
        <v>255</v>
      </c>
      <c r="D34" s="1087" t="s">
        <v>255</v>
      </c>
      <c r="E34" s="1088"/>
      <c r="F34" s="1088"/>
      <c r="G34" s="1088"/>
      <c r="H34" s="1089"/>
      <c r="I34" s="1087" t="s">
        <v>255</v>
      </c>
      <c r="J34" s="1088"/>
      <c r="K34" s="1088"/>
      <c r="L34" s="1088"/>
      <c r="M34" s="1088"/>
      <c r="O34" s="34"/>
      <c r="Q34" s="181" t="s">
        <v>293</v>
      </c>
      <c r="R34" s="180" t="s">
        <v>255</v>
      </c>
    </row>
    <row r="35" spans="2:18" s="33" customFormat="1" ht="74.5" customHeight="1" thickBot="1">
      <c r="B35" s="185" t="s">
        <v>541</v>
      </c>
      <c r="C35" s="495" t="s">
        <v>255</v>
      </c>
      <c r="D35" s="1096" t="s">
        <v>542</v>
      </c>
      <c r="E35" s="1097"/>
      <c r="F35" s="1097"/>
      <c r="G35" s="1097"/>
      <c r="H35" s="1098"/>
      <c r="I35" s="1096" t="s">
        <v>542</v>
      </c>
      <c r="J35" s="1097"/>
      <c r="K35" s="1097"/>
      <c r="L35" s="1097"/>
      <c r="M35" s="1099"/>
      <c r="O35" s="34"/>
      <c r="Q35" s="182" t="s">
        <v>540</v>
      </c>
      <c r="R35" s="183" t="s">
        <v>255</v>
      </c>
    </row>
    <row r="36" spans="2:18" s="33" customFormat="1" ht="60.75" customHeight="1">
      <c r="B36" s="1033"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6" s="1033"/>
      <c r="D36" s="1033"/>
      <c r="E36" s="1033"/>
      <c r="F36" s="1033"/>
      <c r="G36" s="1033"/>
      <c r="H36" s="1033"/>
      <c r="I36" s="1033"/>
      <c r="J36" s="1033"/>
      <c r="K36" s="1033"/>
      <c r="L36" s="1033"/>
      <c r="M36" s="1033"/>
      <c r="O36" s="34"/>
      <c r="Q36" s="1043"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R36" s="1043"/>
    </row>
    <row r="37" spans="2:18" s="33" customFormat="1" ht="37.5" customHeight="1">
      <c r="B37" s="1033" t="str">
        <f>Choléra!B37</f>
        <v>2 Source : MENU DE PRODUITS UNICEF POUR LES VACCINS FOURNIS PAR L’UNICEF À GAVI, L’ALLIANCE DU VACCIN (https://www.unicef.org/supply/media/17191/file/Gavi-Product-Menu-May-2023.pdf)</v>
      </c>
      <c r="C37" s="1033"/>
      <c r="D37" s="1033"/>
      <c r="E37" s="1033"/>
      <c r="F37" s="1033"/>
      <c r="G37" s="1033"/>
      <c r="H37" s="1033"/>
      <c r="I37" s="1033"/>
      <c r="J37" s="1033"/>
      <c r="K37" s="1033"/>
      <c r="L37" s="1033"/>
      <c r="M37" s="1033"/>
      <c r="O37" s="34"/>
      <c r="Q37" s="1023" t="str">
        <f>B37</f>
        <v>2 Source : MENU DE PRODUITS UNICEF POUR LES VACCINS FOURNIS PAR L’UNICEF À GAVI, L’ALLIANCE DU VACCIN (https://www.unicef.org/supply/media/17191/file/Gavi-Product-Menu-May-2023.pdf)</v>
      </c>
      <c r="R37" s="1023"/>
    </row>
    <row r="38" spans="2:18" s="33" customFormat="1" ht="18.75" customHeight="1">
      <c r="B38" s="1033" t="str">
        <f>Choléra!B38</f>
        <v>3 Source : Note de synthèse de l'OMS: http://www.who.int/immunization/documents/positionpapers/en/</v>
      </c>
      <c r="C38" s="1033"/>
      <c r="D38" s="1034"/>
      <c r="E38" s="1034"/>
      <c r="F38" s="1034"/>
      <c r="G38" s="1034"/>
      <c r="H38" s="1034"/>
      <c r="I38" s="1034"/>
      <c r="J38" s="1034"/>
      <c r="K38" s="1034"/>
      <c r="L38" s="1034"/>
      <c r="M38" s="1034"/>
      <c r="O38" s="34"/>
      <c r="Q38" s="1023" t="str">
        <f>B38</f>
        <v>3 Source : Note de synthèse de l'OMS: http://www.who.int/immunization/documents/positionpapers/en/</v>
      </c>
      <c r="R38" s="1023"/>
    </row>
    <row r="39" spans="2:18" s="33" customFormat="1" ht="18.5">
      <c r="B39" s="33" t="str">
        <f>Choléra!B39</f>
        <v xml:space="preserve">4 Source : Secrétariat de Gavi, voir l'onglet définitions pour les détails </v>
      </c>
      <c r="O39" s="34"/>
      <c r="Q39" s="1023" t="str">
        <f>B39</f>
        <v xml:space="preserve">4 Source : Secrétariat de Gavi, voir l'onglet définitions pour les détails </v>
      </c>
      <c r="R39" s="1023"/>
    </row>
    <row r="40" spans="2:18" s="33" customFormat="1" ht="18.5">
      <c r="B40" s="33" t="str">
        <f>Choléra!B40</f>
        <v>5 Source : Étude des estimations OMS des taux indicatifs de perte en vaccins, 2021</v>
      </c>
      <c r="O40" s="34"/>
      <c r="Q40" s="1023" t="str">
        <f>B40</f>
        <v>5 Source : Étude des estimations OMS des taux indicatifs de perte en vaccins, 2021</v>
      </c>
      <c r="R40" s="1023"/>
    </row>
    <row r="41" spans="2:18" s="33" customFormat="1" ht="18.5">
      <c r="B41" s="244" t="s">
        <v>277</v>
      </c>
      <c r="C41" s="244"/>
      <c r="D41" s="244"/>
      <c r="E41" s="244"/>
      <c r="F41" s="244"/>
      <c r="G41" s="244"/>
      <c r="H41" s="244"/>
      <c r="I41" s="244"/>
      <c r="J41" s="244"/>
      <c r="K41" s="244"/>
      <c r="L41" s="244"/>
      <c r="M41" s="244"/>
      <c r="N41" s="244"/>
      <c r="O41" s="34"/>
      <c r="Q41" s="242"/>
      <c r="R41" s="242"/>
    </row>
    <row r="42" spans="2:18" s="33" customFormat="1" ht="15.5" customHeight="1">
      <c r="B42" s="33" t="s">
        <v>71</v>
      </c>
      <c r="O42" s="34"/>
    </row>
    <row r="43" spans="2:18" s="33" customFormat="1" ht="18.5">
      <c r="B43" s="247" t="s">
        <v>278</v>
      </c>
      <c r="C43" s="247"/>
      <c r="D43" s="247"/>
      <c r="E43" s="247"/>
      <c r="F43" s="247"/>
      <c r="G43" s="247"/>
      <c r="H43" s="247"/>
      <c r="I43" s="247"/>
      <c r="J43" s="247"/>
      <c r="K43" s="247"/>
      <c r="L43" s="247"/>
      <c r="O43" s="34"/>
    </row>
    <row r="44" spans="2:18" ht="18.75" customHeight="1">
      <c r="B44" s="247"/>
      <c r="C44" s="247"/>
      <c r="D44" s="247"/>
      <c r="E44" s="247"/>
      <c r="F44" s="247"/>
      <c r="G44" s="247"/>
      <c r="H44" s="247"/>
      <c r="I44" s="247"/>
      <c r="J44" s="247"/>
      <c r="K44" s="247"/>
      <c r="L44" s="247"/>
      <c r="M44" s="33"/>
      <c r="N44" s="33"/>
    </row>
    <row r="45" spans="2:18" ht="25.5" customHeight="1"/>
  </sheetData>
  <sheetProtection selectLockedCells="1"/>
  <mergeCells count="68">
    <mergeCell ref="D23:H23"/>
    <mergeCell ref="D29:H29"/>
    <mergeCell ref="D28:H28"/>
    <mergeCell ref="I28:M28"/>
    <mergeCell ref="I29:M29"/>
    <mergeCell ref="I26:M26"/>
    <mergeCell ref="D26:H26"/>
    <mergeCell ref="D27:H27"/>
    <mergeCell ref="I27:M27"/>
    <mergeCell ref="I22:M22"/>
    <mergeCell ref="I23:M23"/>
    <mergeCell ref="I24:M24"/>
    <mergeCell ref="I25:M25"/>
    <mergeCell ref="Q3:T5"/>
    <mergeCell ref="I16:M16"/>
    <mergeCell ref="C7:M7"/>
    <mergeCell ref="D19:H19"/>
    <mergeCell ref="D22:H22"/>
    <mergeCell ref="I21:M21"/>
    <mergeCell ref="D21:H21"/>
    <mergeCell ref="I19:M19"/>
    <mergeCell ref="D20:H20"/>
    <mergeCell ref="I20:M20"/>
    <mergeCell ref="D24:H24"/>
    <mergeCell ref="D25:H25"/>
    <mergeCell ref="D14:H14"/>
    <mergeCell ref="D16:H16"/>
    <mergeCell ref="I14:M14"/>
    <mergeCell ref="I10:M10"/>
    <mergeCell ref="D12:H12"/>
    <mergeCell ref="D10:H10"/>
    <mergeCell ref="D15:H15"/>
    <mergeCell ref="C8:H8"/>
    <mergeCell ref="C9:H9"/>
    <mergeCell ref="D18:H18"/>
    <mergeCell ref="I18:M18"/>
    <mergeCell ref="B2:M2"/>
    <mergeCell ref="I8:M8"/>
    <mergeCell ref="I9:M9"/>
    <mergeCell ref="B4:M5"/>
    <mergeCell ref="I17:M17"/>
    <mergeCell ref="I13:M13"/>
    <mergeCell ref="I15:M15"/>
    <mergeCell ref="D11:H11"/>
    <mergeCell ref="D17:H17"/>
    <mergeCell ref="I11:M11"/>
    <mergeCell ref="D13:H13"/>
    <mergeCell ref="I12:M12"/>
    <mergeCell ref="I34:M34"/>
    <mergeCell ref="Q39:R39"/>
    <mergeCell ref="D34:H34"/>
    <mergeCell ref="D35:H35"/>
    <mergeCell ref="I35:M35"/>
    <mergeCell ref="D30:H30"/>
    <mergeCell ref="I30:M30"/>
    <mergeCell ref="D33:H33"/>
    <mergeCell ref="I33:M33"/>
    <mergeCell ref="I32:M32"/>
    <mergeCell ref="D31:H31"/>
    <mergeCell ref="I31:M31"/>
    <mergeCell ref="D32:H32"/>
    <mergeCell ref="Q40:R40"/>
    <mergeCell ref="Q37:R37"/>
    <mergeCell ref="B38:M38"/>
    <mergeCell ref="Q36:R36"/>
    <mergeCell ref="Q38:R38"/>
    <mergeCell ref="B36:M36"/>
    <mergeCell ref="B37:M37"/>
  </mergeCells>
  <hyperlinks>
    <hyperlink ref="R32" r:id="rId1" xr:uid="{00000000-0004-0000-0300-000002000000}"/>
    <hyperlink ref="D32" r:id="rId2" xr:uid="{67C2896A-2171-45E1-A3DA-66806C6A039A}"/>
    <hyperlink ref="I32" r:id="rId3" xr:uid="{6FFC71C5-FDB5-4A1B-9F7E-6563D1B8E270}"/>
    <hyperlink ref="C32" r:id="rId4" xr:uid="{1E427AEB-8FC3-4FAF-AE0F-6C372330197C}"/>
  </hyperlinks>
  <pageMargins left="0.70866141732283505" right="0.70866141732283505" top="0.74803149606299202" bottom="0.74803149606299202" header="0.31496062992126" footer="0.31496062992126"/>
  <pageSetup paperSize="8" scale="44" orientation="landscape"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2:AK52"/>
  <sheetViews>
    <sheetView showGridLines="0" topLeftCell="E15" zoomScale="60" zoomScaleNormal="60" workbookViewId="0">
      <selection activeCell="P23" sqref="P23"/>
    </sheetView>
  </sheetViews>
  <sheetFormatPr defaultColWidth="11.453125" defaultRowHeight="14.5"/>
  <cols>
    <col min="1" max="1" width="4.7265625" customWidth="1"/>
    <col min="2" max="2" width="76.54296875" customWidth="1"/>
    <col min="3" max="6" width="8.7265625" customWidth="1"/>
    <col min="7" max="7" width="16.54296875" customWidth="1"/>
    <col min="8" max="8" width="35.36328125" bestFit="1" customWidth="1"/>
    <col min="9" max="9" width="38.90625" customWidth="1"/>
    <col min="10" max="10" width="42.90625" customWidth="1"/>
    <col min="11" max="13" width="8.7265625" customWidth="1"/>
    <col min="14" max="14" width="10.81640625" customWidth="1"/>
    <col min="15" max="15" width="18.6328125" customWidth="1"/>
    <col min="16" max="16" width="54.1796875" customWidth="1"/>
    <col min="17" max="17" width="48.453125" customWidth="1"/>
    <col min="18" max="21" width="8.7265625" customWidth="1"/>
    <col min="22" max="22" width="13.08984375" customWidth="1"/>
    <col min="23" max="23" width="51.90625" customWidth="1"/>
    <col min="24" max="24" width="11.453125" customWidth="1"/>
    <col min="25" max="25" width="9.1796875" style="19" customWidth="1"/>
    <col min="26" max="26" width="8.453125" customWidth="1"/>
    <col min="27" max="27" width="76.453125" customWidth="1"/>
    <col min="28" max="29" width="39" customWidth="1"/>
    <col min="30" max="30" width="50.7265625" customWidth="1"/>
    <col min="31" max="31" width="82" customWidth="1"/>
    <col min="32" max="33" width="42.26953125" customWidth="1"/>
  </cols>
  <sheetData>
    <row r="2" spans="1:37" ht="47.25" customHeight="1">
      <c r="B2" s="1022" t="str">
        <f>Choléra!B2</f>
        <v>DANS LE MENU</v>
      </c>
      <c r="C2" s="1022"/>
      <c r="D2" s="1022"/>
      <c r="E2" s="1022"/>
      <c r="F2" s="1022"/>
      <c r="G2" s="1022"/>
      <c r="H2" s="1022"/>
      <c r="I2" s="1022"/>
      <c r="J2" s="1022"/>
      <c r="K2" s="1022"/>
      <c r="L2" s="1022"/>
      <c r="M2" s="1022"/>
      <c r="N2" s="1022"/>
      <c r="O2" s="1022"/>
      <c r="P2" s="1022"/>
      <c r="Q2" s="1022"/>
      <c r="R2" s="1022"/>
      <c r="S2" s="1022"/>
      <c r="T2" s="1022"/>
      <c r="U2" s="1022"/>
      <c r="V2" s="1022"/>
      <c r="W2" s="1022"/>
      <c r="AA2" s="18" t="str">
        <f>Choléra!P2</f>
        <v>AUTRES VACCINS PRÉ-QUALIFIÉS NON PRÉSENTÉS DANS LE MENU DE GAVI</v>
      </c>
      <c r="AB2" s="18"/>
      <c r="AC2" s="18"/>
      <c r="AD2" s="18"/>
    </row>
    <row r="3" spans="1:37" ht="24.75" customHeight="1">
      <c r="AA3" s="247" t="str">
        <f>Choléra!P3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AB3" s="242"/>
      <c r="AC3" s="242"/>
      <c r="AD3" s="242"/>
    </row>
    <row r="4" spans="1:37" s="33" customFormat="1" ht="26.25" customHeight="1">
      <c r="B4" s="1023" t="str">
        <f>Choléra!B4</f>
        <v xml:space="preserve">Les vaccins indiqués ci-dessous sont actuellement proposés par Gavi et figurent dans le portail de soutien du pays.   
</v>
      </c>
      <c r="C4" s="1023"/>
      <c r="D4" s="1023"/>
      <c r="E4" s="1023"/>
      <c r="F4" s="1023"/>
      <c r="G4" s="1023"/>
      <c r="H4" s="1023"/>
      <c r="I4" s="1023"/>
      <c r="J4" s="1023"/>
      <c r="K4" s="1023"/>
      <c r="L4" s="242"/>
      <c r="M4" s="242"/>
      <c r="N4" s="242"/>
      <c r="O4" s="242"/>
      <c r="P4" s="242"/>
      <c r="Q4" s="242"/>
      <c r="R4" s="242"/>
      <c r="S4" s="242"/>
      <c r="T4" s="242"/>
      <c r="U4" s="242"/>
      <c r="V4" s="242"/>
      <c r="Y4" s="90"/>
      <c r="AA4" s="242"/>
      <c r="AB4" s="242"/>
      <c r="AC4" s="242"/>
      <c r="AD4" s="242"/>
    </row>
    <row r="5" spans="1:37" s="33" customFormat="1" ht="18.5">
      <c r="B5" s="1023"/>
      <c r="C5" s="1023"/>
      <c r="D5" s="1023"/>
      <c r="E5" s="1023"/>
      <c r="F5" s="1023"/>
      <c r="G5" s="1023"/>
      <c r="H5" s="1023"/>
      <c r="I5" s="1023"/>
      <c r="J5" s="1023"/>
      <c r="K5" s="1023"/>
      <c r="L5" s="242"/>
      <c r="M5" s="242"/>
      <c r="N5" s="242"/>
      <c r="O5" s="242"/>
      <c r="P5" s="242"/>
      <c r="Q5" s="242"/>
      <c r="R5" s="242"/>
      <c r="S5" s="242"/>
      <c r="T5" s="242"/>
      <c r="U5" s="242"/>
      <c r="V5" s="242"/>
      <c r="W5" s="76"/>
      <c r="Y5" s="90"/>
      <c r="AA5" s="76"/>
      <c r="AB5" s="76"/>
      <c r="AC5" s="76"/>
      <c r="AD5" s="76"/>
    </row>
    <row r="6" spans="1:37" s="33" customFormat="1" ht="19" thickBot="1">
      <c r="C6" s="91"/>
      <c r="D6" s="91"/>
      <c r="E6" s="91"/>
      <c r="F6" s="91"/>
      <c r="G6" s="91"/>
      <c r="H6" s="91"/>
      <c r="I6" s="91"/>
      <c r="J6" s="91"/>
      <c r="K6" s="91"/>
      <c r="L6" s="91"/>
      <c r="M6" s="91"/>
      <c r="N6" s="91"/>
      <c r="O6" s="91"/>
      <c r="P6" s="91"/>
      <c r="Q6" s="91"/>
      <c r="R6" s="91"/>
      <c r="S6" s="91"/>
      <c r="T6" s="91"/>
      <c r="U6" s="91"/>
      <c r="V6" s="91"/>
      <c r="W6" s="91"/>
      <c r="Y6" s="90"/>
    </row>
    <row r="7" spans="1:37" s="33" customFormat="1" ht="21">
      <c r="B7" s="5" t="s">
        <v>3</v>
      </c>
      <c r="C7" s="1025" t="s">
        <v>72</v>
      </c>
      <c r="D7" s="1026"/>
      <c r="E7" s="1026"/>
      <c r="F7" s="1026"/>
      <c r="G7" s="1026"/>
      <c r="H7" s="1026"/>
      <c r="I7" s="1254"/>
      <c r="J7" s="1026"/>
      <c r="K7" s="1026"/>
      <c r="L7" s="1026"/>
      <c r="M7" s="1026"/>
      <c r="N7" s="1026"/>
      <c r="O7" s="1026"/>
      <c r="P7" s="1026"/>
      <c r="Q7" s="1026"/>
      <c r="R7" s="1026"/>
      <c r="S7" s="1026"/>
      <c r="T7" s="1026"/>
      <c r="U7" s="1026"/>
      <c r="V7" s="1254"/>
      <c r="W7" s="1027"/>
      <c r="Y7" s="90"/>
      <c r="Z7" s="92"/>
      <c r="AA7" s="21" t="s">
        <v>3</v>
      </c>
      <c r="AB7" s="1146" t="s">
        <v>72</v>
      </c>
      <c r="AC7" s="1147"/>
      <c r="AD7" s="1147"/>
      <c r="AE7" s="1147"/>
      <c r="AF7" s="1147"/>
      <c r="AG7" s="1148"/>
    </row>
    <row r="8" spans="1:37" s="33" customFormat="1" ht="21">
      <c r="B8" s="6" t="s">
        <v>47</v>
      </c>
      <c r="C8" s="989" t="s">
        <v>73</v>
      </c>
      <c r="D8" s="990"/>
      <c r="E8" s="990"/>
      <c r="F8" s="990"/>
      <c r="G8" s="990"/>
      <c r="H8" s="990"/>
      <c r="I8" s="990"/>
      <c r="J8" s="990"/>
      <c r="K8" s="990"/>
      <c r="L8" s="990"/>
      <c r="M8" s="990"/>
      <c r="N8" s="990"/>
      <c r="O8" s="990"/>
      <c r="P8" s="990"/>
      <c r="Q8" s="990"/>
      <c r="R8" s="990"/>
      <c r="S8" s="990"/>
      <c r="T8" s="990"/>
      <c r="U8" s="990"/>
      <c r="V8" s="990"/>
      <c r="W8" s="991"/>
      <c r="Y8" s="90"/>
      <c r="AA8" s="22" t="s">
        <v>47</v>
      </c>
      <c r="AB8" s="1149" t="s">
        <v>73</v>
      </c>
      <c r="AC8" s="1150"/>
      <c r="AD8" s="1150"/>
      <c r="AE8" s="1150"/>
      <c r="AF8" s="1150"/>
      <c r="AG8" s="1151"/>
    </row>
    <row r="9" spans="1:37" s="33" customFormat="1" ht="21">
      <c r="B9" s="6" t="s">
        <v>5</v>
      </c>
      <c r="C9" s="1217" t="s">
        <v>255</v>
      </c>
      <c r="D9" s="1218"/>
      <c r="E9" s="1218"/>
      <c r="F9" s="1218"/>
      <c r="G9" s="1218"/>
      <c r="H9" s="1218"/>
      <c r="I9" s="1218"/>
      <c r="J9" s="1218"/>
      <c r="K9" s="1218"/>
      <c r="L9" s="1218"/>
      <c r="M9" s="1218"/>
      <c r="N9" s="1218"/>
      <c r="O9" s="1218"/>
      <c r="P9" s="1218"/>
      <c r="Q9" s="1218"/>
      <c r="R9" s="1218"/>
      <c r="S9" s="1218"/>
      <c r="T9" s="1218"/>
      <c r="U9" s="1218"/>
      <c r="V9" s="1218"/>
      <c r="W9" s="1219"/>
      <c r="Y9" s="90"/>
      <c r="Z9" s="92"/>
      <c r="AA9" s="22" t="s">
        <v>5</v>
      </c>
      <c r="AB9" s="1152" t="s">
        <v>255</v>
      </c>
      <c r="AC9" s="1153"/>
      <c r="AD9" s="1153"/>
      <c r="AE9" s="1153"/>
      <c r="AF9" s="1153"/>
      <c r="AG9" s="1154"/>
    </row>
    <row r="10" spans="1:37" s="33" customFormat="1" ht="60.75" customHeight="1">
      <c r="B10" s="30" t="s">
        <v>8</v>
      </c>
      <c r="C10" s="1220" t="s">
        <v>348</v>
      </c>
      <c r="D10" s="1221"/>
      <c r="E10" s="1221"/>
      <c r="F10" s="1221"/>
      <c r="G10" s="1221"/>
      <c r="H10" s="1221"/>
      <c r="I10" s="1221"/>
      <c r="J10" s="1222"/>
      <c r="K10" s="1255" t="s">
        <v>349</v>
      </c>
      <c r="L10" s="1221"/>
      <c r="M10" s="1221"/>
      <c r="N10" s="1221"/>
      <c r="O10" s="1221"/>
      <c r="P10" s="1221"/>
      <c r="Q10" s="1222"/>
      <c r="R10" s="1247" t="s">
        <v>350</v>
      </c>
      <c r="S10" s="1248"/>
      <c r="T10" s="1248"/>
      <c r="U10" s="1248"/>
      <c r="V10" s="1248"/>
      <c r="W10" s="1249"/>
      <c r="Y10" s="90"/>
      <c r="AA10" s="31" t="s">
        <v>8</v>
      </c>
      <c r="AB10" s="1165" t="s">
        <v>344</v>
      </c>
      <c r="AC10" s="1166"/>
      <c r="AD10" s="692" t="s">
        <v>351</v>
      </c>
      <c r="AE10" s="1173" t="s">
        <v>352</v>
      </c>
      <c r="AF10" s="1174"/>
      <c r="AG10" s="218" t="s">
        <v>793</v>
      </c>
    </row>
    <row r="11" spans="1:37" s="33" customFormat="1" ht="21">
      <c r="B11" s="264" t="s">
        <v>660</v>
      </c>
      <c r="C11" s="1007" t="s">
        <v>144</v>
      </c>
      <c r="D11" s="1008"/>
      <c r="E11" s="1008"/>
      <c r="F11" s="1008"/>
      <c r="G11" s="1008"/>
      <c r="H11" s="1008"/>
      <c r="I11" s="1008"/>
      <c r="J11" s="1132"/>
      <c r="K11" s="1246" t="s">
        <v>144</v>
      </c>
      <c r="L11" s="1008"/>
      <c r="M11" s="1008"/>
      <c r="N11" s="1008"/>
      <c r="O11" s="1008"/>
      <c r="P11" s="1008"/>
      <c r="Q11" s="1132"/>
      <c r="R11" s="1246" t="s">
        <v>144</v>
      </c>
      <c r="S11" s="1008"/>
      <c r="T11" s="1008"/>
      <c r="U11" s="1008"/>
      <c r="V11" s="1008"/>
      <c r="W11" s="1009"/>
      <c r="Y11" s="93"/>
      <c r="AA11" s="302" t="s">
        <v>660</v>
      </c>
      <c r="AB11" s="1167" t="s">
        <v>255</v>
      </c>
      <c r="AC11" s="1168"/>
      <c r="AD11" s="251" t="s">
        <v>255</v>
      </c>
      <c r="AE11" s="1175" t="s">
        <v>255</v>
      </c>
      <c r="AF11" s="1176"/>
      <c r="AG11" s="220" t="s">
        <v>255</v>
      </c>
    </row>
    <row r="12" spans="1:37" s="33" customFormat="1" ht="18.5">
      <c r="B12" s="6" t="s">
        <v>269</v>
      </c>
      <c r="C12" s="989" t="s">
        <v>52</v>
      </c>
      <c r="D12" s="990"/>
      <c r="E12" s="990"/>
      <c r="F12" s="990"/>
      <c r="G12" s="990"/>
      <c r="H12" s="990"/>
      <c r="I12" s="990"/>
      <c r="J12" s="1124"/>
      <c r="K12" s="1118" t="s">
        <v>52</v>
      </c>
      <c r="L12" s="990"/>
      <c r="M12" s="990"/>
      <c r="N12" s="990"/>
      <c r="O12" s="990"/>
      <c r="P12" s="990"/>
      <c r="Q12" s="1124"/>
      <c r="R12" s="1118" t="s">
        <v>52</v>
      </c>
      <c r="S12" s="990"/>
      <c r="T12" s="990"/>
      <c r="U12" s="990"/>
      <c r="V12" s="990"/>
      <c r="W12" s="991"/>
      <c r="Y12" s="90"/>
      <c r="Z12" s="92"/>
      <c r="AA12" s="269" t="s">
        <v>269</v>
      </c>
      <c r="AB12" s="1167" t="s">
        <v>255</v>
      </c>
      <c r="AC12" s="1168"/>
      <c r="AD12" s="251" t="s">
        <v>255</v>
      </c>
      <c r="AE12" s="1177" t="s">
        <v>52</v>
      </c>
      <c r="AF12" s="1178"/>
      <c r="AG12" s="220" t="s">
        <v>52</v>
      </c>
      <c r="AH12" s="88"/>
      <c r="AI12" s="88"/>
      <c r="AJ12" s="88"/>
      <c r="AK12" s="88"/>
    </row>
    <row r="13" spans="1:37" s="33" customFormat="1" ht="191.25" customHeight="1">
      <c r="A13" s="33" t="s">
        <v>74</v>
      </c>
      <c r="B13" s="7" t="s">
        <v>11</v>
      </c>
      <c r="C13" s="992" t="s">
        <v>281</v>
      </c>
      <c r="D13" s="993"/>
      <c r="E13" s="993"/>
      <c r="F13" s="993"/>
      <c r="G13" s="993"/>
      <c r="H13" s="993"/>
      <c r="I13" s="993"/>
      <c r="J13" s="1085"/>
      <c r="K13" s="1086" t="s">
        <v>281</v>
      </c>
      <c r="L13" s="993"/>
      <c r="M13" s="993"/>
      <c r="N13" s="993"/>
      <c r="O13" s="993"/>
      <c r="P13" s="993"/>
      <c r="Q13" s="1085"/>
      <c r="R13" s="1086" t="s">
        <v>281</v>
      </c>
      <c r="S13" s="993"/>
      <c r="T13" s="993"/>
      <c r="U13" s="993"/>
      <c r="V13" s="993"/>
      <c r="W13" s="994"/>
      <c r="Y13" s="90"/>
      <c r="AA13" s="271" t="s">
        <v>11</v>
      </c>
      <c r="AB13" s="1169" t="s">
        <v>291</v>
      </c>
      <c r="AC13" s="1170"/>
      <c r="AD13" s="252" t="s">
        <v>291</v>
      </c>
      <c r="AE13" s="1179" t="s">
        <v>291</v>
      </c>
      <c r="AF13" s="1180"/>
      <c r="AG13" s="221" t="s">
        <v>281</v>
      </c>
    </row>
    <row r="14" spans="1:37" s="33" customFormat="1" ht="21">
      <c r="B14" s="362" t="s">
        <v>665</v>
      </c>
      <c r="C14" s="1230">
        <v>2.8</v>
      </c>
      <c r="D14" s="1231"/>
      <c r="E14" s="1231"/>
      <c r="F14" s="1231"/>
      <c r="G14" s="1231"/>
      <c r="H14" s="1231"/>
      <c r="I14" s="1231"/>
      <c r="J14" s="1232"/>
      <c r="K14" s="1198">
        <v>1.42</v>
      </c>
      <c r="L14" s="1199"/>
      <c r="M14" s="1199"/>
      <c r="N14" s="1199"/>
      <c r="O14" s="1199"/>
      <c r="P14" s="1199"/>
      <c r="Q14" s="1200"/>
      <c r="R14" s="1261">
        <f>2.53</f>
        <v>2.5299999999999998</v>
      </c>
      <c r="S14" s="1231"/>
      <c r="T14" s="1231"/>
      <c r="U14" s="1231"/>
      <c r="V14" s="1231"/>
      <c r="W14" s="1262"/>
      <c r="Y14" s="93"/>
      <c r="AA14" s="363" t="s">
        <v>665</v>
      </c>
      <c r="AB14" s="1226" t="s">
        <v>255</v>
      </c>
      <c r="AC14" s="1227"/>
      <c r="AD14" s="253" t="s">
        <v>255</v>
      </c>
      <c r="AE14" s="1155" t="s">
        <v>255</v>
      </c>
      <c r="AF14" s="1156"/>
      <c r="AG14" s="219" t="s">
        <v>255</v>
      </c>
    </row>
    <row r="15" spans="1:37" s="33" customFormat="1" ht="37">
      <c r="B15" s="59" t="s">
        <v>391</v>
      </c>
      <c r="C15" s="1233">
        <v>2</v>
      </c>
      <c r="D15" s="1234"/>
      <c r="E15" s="1234"/>
      <c r="F15" s="1234"/>
      <c r="G15" s="1234"/>
      <c r="H15" s="1234"/>
      <c r="I15" s="1234"/>
      <c r="J15" s="1235"/>
      <c r="K15" s="1228">
        <v>2</v>
      </c>
      <c r="L15" s="999"/>
      <c r="M15" s="999"/>
      <c r="N15" s="999"/>
      <c r="O15" s="999"/>
      <c r="P15" s="999"/>
      <c r="Q15" s="1229"/>
      <c r="R15" s="1256">
        <v>2</v>
      </c>
      <c r="S15" s="1234"/>
      <c r="T15" s="1234"/>
      <c r="U15" s="1234"/>
      <c r="V15" s="1234"/>
      <c r="W15" s="1257"/>
      <c r="Y15" s="93"/>
      <c r="AA15" s="272" t="s">
        <v>391</v>
      </c>
      <c r="AB15" s="1171">
        <v>2</v>
      </c>
      <c r="AC15" s="1172"/>
      <c r="AD15" s="691">
        <v>2</v>
      </c>
      <c r="AE15" s="1157">
        <v>2</v>
      </c>
      <c r="AF15" s="1158"/>
      <c r="AG15" s="741">
        <v>2</v>
      </c>
    </row>
    <row r="16" spans="1:37" s="33" customFormat="1" ht="21">
      <c r="B16" s="265" t="s">
        <v>666</v>
      </c>
      <c r="C16" s="1236">
        <f>C14*C15</f>
        <v>5.6</v>
      </c>
      <c r="D16" s="1199"/>
      <c r="E16" s="1199"/>
      <c r="F16" s="1199"/>
      <c r="G16" s="1199"/>
      <c r="H16" s="1199"/>
      <c r="I16" s="1199"/>
      <c r="J16" s="1200"/>
      <c r="K16" s="1198">
        <f>K14*K15</f>
        <v>2.84</v>
      </c>
      <c r="L16" s="1199"/>
      <c r="M16" s="1199"/>
      <c r="N16" s="1199"/>
      <c r="O16" s="1199"/>
      <c r="P16" s="1199"/>
      <c r="Q16" s="1200"/>
      <c r="R16" s="1198">
        <f>R14*R15</f>
        <v>5.0599999999999996</v>
      </c>
      <c r="S16" s="1199"/>
      <c r="T16" s="1199"/>
      <c r="U16" s="1199"/>
      <c r="V16" s="1199"/>
      <c r="W16" s="1243"/>
      <c r="Y16" s="94"/>
      <c r="Z16" s="92"/>
      <c r="AA16" s="273" t="s">
        <v>666</v>
      </c>
      <c r="AB16" s="1159" t="s">
        <v>255</v>
      </c>
      <c r="AC16" s="1160"/>
      <c r="AD16" s="253" t="s">
        <v>255</v>
      </c>
      <c r="AE16" s="1155" t="s">
        <v>255</v>
      </c>
      <c r="AF16" s="1156"/>
      <c r="AG16" s="219" t="s">
        <v>255</v>
      </c>
    </row>
    <row r="17" spans="2:33" s="33" customFormat="1" ht="21.5" thickBot="1">
      <c r="B17" s="62" t="s">
        <v>12</v>
      </c>
      <c r="C17" s="1013">
        <v>0.04</v>
      </c>
      <c r="D17" s="1014"/>
      <c r="E17" s="1014"/>
      <c r="F17" s="1014"/>
      <c r="G17" s="1014"/>
      <c r="H17" s="1014"/>
      <c r="I17" s="1014"/>
      <c r="J17" s="1202"/>
      <c r="K17" s="1201">
        <v>0.05</v>
      </c>
      <c r="L17" s="1014"/>
      <c r="M17" s="1014"/>
      <c r="N17" s="1014"/>
      <c r="O17" s="1014"/>
      <c r="P17" s="1014"/>
      <c r="Q17" s="1202"/>
      <c r="R17" s="1201">
        <v>0.06</v>
      </c>
      <c r="S17" s="1014"/>
      <c r="T17" s="1014"/>
      <c r="U17" s="1014"/>
      <c r="V17" s="1014"/>
      <c r="W17" s="1015"/>
      <c r="Y17" s="93"/>
      <c r="AA17" s="274" t="s">
        <v>12</v>
      </c>
      <c r="AB17" s="1159" t="s">
        <v>255</v>
      </c>
      <c r="AC17" s="1160"/>
      <c r="AD17" s="253" t="s">
        <v>255</v>
      </c>
      <c r="AE17" s="1155" t="s">
        <v>255</v>
      </c>
      <c r="AF17" s="1156"/>
      <c r="AG17" s="219" t="s">
        <v>255</v>
      </c>
    </row>
    <row r="18" spans="2:33" s="33" customFormat="1" ht="21.5" thickBot="1">
      <c r="B18" s="62" t="s">
        <v>13</v>
      </c>
      <c r="C18" s="1237">
        <v>0.04</v>
      </c>
      <c r="D18" s="1101"/>
      <c r="E18" s="1101"/>
      <c r="F18" s="1101"/>
      <c r="G18" s="1101"/>
      <c r="H18" s="1101"/>
      <c r="I18" s="1101"/>
      <c r="J18" s="1102"/>
      <c r="K18" s="1103">
        <v>0.05</v>
      </c>
      <c r="L18" s="1101"/>
      <c r="M18" s="1101"/>
      <c r="N18" s="1101"/>
      <c r="O18" s="1101"/>
      <c r="P18" s="1101"/>
      <c r="Q18" s="1102"/>
      <c r="R18" s="1103">
        <v>0.06</v>
      </c>
      <c r="S18" s="1101"/>
      <c r="T18" s="1101"/>
      <c r="U18" s="1101"/>
      <c r="V18" s="1101"/>
      <c r="W18" s="1104"/>
      <c r="Y18" s="90"/>
      <c r="AA18" s="274" t="s">
        <v>13</v>
      </c>
      <c r="AB18" s="1161" t="s">
        <v>255</v>
      </c>
      <c r="AC18" s="1162"/>
      <c r="AD18" s="767" t="s">
        <v>255</v>
      </c>
      <c r="AE18" s="1155" t="s">
        <v>255</v>
      </c>
      <c r="AF18" s="1156"/>
      <c r="AG18" s="742" t="s">
        <v>255</v>
      </c>
    </row>
    <row r="19" spans="2:33" s="33" customFormat="1" ht="39.5">
      <c r="B19" s="266" t="s">
        <v>663</v>
      </c>
      <c r="C19" s="1238">
        <f>C16/(1-C18)</f>
        <v>5.833333333333333</v>
      </c>
      <c r="D19" s="1239"/>
      <c r="E19" s="1239"/>
      <c r="F19" s="1239"/>
      <c r="G19" s="1239"/>
      <c r="H19" s="1239"/>
      <c r="I19" s="1239"/>
      <c r="J19" s="1240"/>
      <c r="K19" s="1203">
        <f>K16/(1-K18)</f>
        <v>2.9894736842105263</v>
      </c>
      <c r="L19" s="1204"/>
      <c r="M19" s="1204"/>
      <c r="N19" s="1204"/>
      <c r="O19" s="1204"/>
      <c r="P19" s="1204"/>
      <c r="Q19" s="1205"/>
      <c r="R19" s="1203">
        <f>R16/(1-R18)</f>
        <v>5.3829787234042552</v>
      </c>
      <c r="S19" s="1204"/>
      <c r="T19" s="1204"/>
      <c r="U19" s="1204"/>
      <c r="V19" s="1204"/>
      <c r="W19" s="1242"/>
      <c r="Y19" s="90"/>
      <c r="AA19" s="273" t="s">
        <v>663</v>
      </c>
      <c r="AB19" s="1163" t="s">
        <v>255</v>
      </c>
      <c r="AC19" s="1164"/>
      <c r="AD19" s="768" t="s">
        <v>255</v>
      </c>
      <c r="AE19" s="1144" t="s">
        <v>255</v>
      </c>
      <c r="AF19" s="1145"/>
      <c r="AG19" s="222" t="s">
        <v>255</v>
      </c>
    </row>
    <row r="20" spans="2:33" s="33" customFormat="1" ht="37">
      <c r="B20" s="66" t="s">
        <v>14</v>
      </c>
      <c r="C20" s="1196" t="s">
        <v>75</v>
      </c>
      <c r="D20" s="1197"/>
      <c r="E20" s="1197"/>
      <c r="F20" s="1197"/>
      <c r="G20" s="1197"/>
      <c r="H20" s="501" t="s">
        <v>513</v>
      </c>
      <c r="I20" s="622" t="s">
        <v>579</v>
      </c>
      <c r="J20" s="622" t="s">
        <v>590</v>
      </c>
      <c r="K20" s="1197" t="s">
        <v>75</v>
      </c>
      <c r="L20" s="1197"/>
      <c r="M20" s="1197"/>
      <c r="N20" s="1197"/>
      <c r="O20" s="1197"/>
      <c r="P20" s="501" t="s">
        <v>77</v>
      </c>
      <c r="Q20" s="501" t="s">
        <v>513</v>
      </c>
      <c r="R20" s="1258" t="s">
        <v>76</v>
      </c>
      <c r="S20" s="1259"/>
      <c r="T20" s="1259"/>
      <c r="U20" s="1259"/>
      <c r="V20" s="1260"/>
      <c r="W20" s="680" t="s">
        <v>79</v>
      </c>
      <c r="Y20" s="90"/>
      <c r="AA20" s="67" t="s">
        <v>14</v>
      </c>
      <c r="AB20" s="764" t="s">
        <v>77</v>
      </c>
      <c r="AC20" s="765" t="s">
        <v>79</v>
      </c>
      <c r="AD20" s="766" t="s">
        <v>79</v>
      </c>
      <c r="AE20" s="743" t="s">
        <v>79</v>
      </c>
      <c r="AF20" s="758" t="s">
        <v>492</v>
      </c>
      <c r="AG20" s="750" t="s">
        <v>492</v>
      </c>
    </row>
    <row r="21" spans="2:33" s="33" customFormat="1" ht="55.5">
      <c r="B21" s="66" t="s">
        <v>17</v>
      </c>
      <c r="C21" s="1250" t="s">
        <v>80</v>
      </c>
      <c r="D21" s="1251"/>
      <c r="E21" s="1251"/>
      <c r="F21" s="1251"/>
      <c r="G21" s="1133"/>
      <c r="H21" s="498" t="s">
        <v>521</v>
      </c>
      <c r="I21" s="366" t="s">
        <v>580</v>
      </c>
      <c r="J21" s="366" t="s">
        <v>580</v>
      </c>
      <c r="K21" s="1209" t="s">
        <v>80</v>
      </c>
      <c r="L21" s="1210"/>
      <c r="M21" s="1210"/>
      <c r="N21" s="1210"/>
      <c r="O21" s="1210"/>
      <c r="P21" s="498" t="s">
        <v>514</v>
      </c>
      <c r="Q21" s="498" t="s">
        <v>521</v>
      </c>
      <c r="R21" s="1133" t="s">
        <v>420</v>
      </c>
      <c r="S21" s="1031"/>
      <c r="T21" s="1031"/>
      <c r="U21" s="1031"/>
      <c r="V21" s="1134"/>
      <c r="W21" s="413" t="s">
        <v>81</v>
      </c>
      <c r="Y21" s="90"/>
      <c r="AA21" s="101" t="s">
        <v>17</v>
      </c>
      <c r="AB21" s="223" t="s">
        <v>290</v>
      </c>
      <c r="AC21" s="225" t="s">
        <v>81</v>
      </c>
      <c r="AD21" s="224" t="s">
        <v>81</v>
      </c>
      <c r="AE21" s="744" t="s">
        <v>81</v>
      </c>
      <c r="AF21" s="759" t="s">
        <v>792</v>
      </c>
      <c r="AG21" s="751" t="s">
        <v>792</v>
      </c>
    </row>
    <row r="22" spans="2:33" s="33" customFormat="1" ht="21">
      <c r="B22" s="6" t="s">
        <v>20</v>
      </c>
      <c r="C22" s="1245" t="s">
        <v>82</v>
      </c>
      <c r="D22" s="1206"/>
      <c r="E22" s="1206"/>
      <c r="F22" s="1206"/>
      <c r="G22" s="1246"/>
      <c r="H22" s="499" t="s">
        <v>172</v>
      </c>
      <c r="I22" s="499" t="s">
        <v>112</v>
      </c>
      <c r="J22" s="499" t="s">
        <v>112</v>
      </c>
      <c r="K22" s="1252" t="s">
        <v>82</v>
      </c>
      <c r="L22" s="1253"/>
      <c r="M22" s="1253"/>
      <c r="N22" s="1253"/>
      <c r="O22" s="1253"/>
      <c r="P22" s="499" t="s">
        <v>84</v>
      </c>
      <c r="Q22" s="499" t="s">
        <v>172</v>
      </c>
      <c r="R22" s="1118" t="s">
        <v>83</v>
      </c>
      <c r="S22" s="990"/>
      <c r="T22" s="990"/>
      <c r="U22" s="990"/>
      <c r="V22" s="1124"/>
      <c r="W22" s="681" t="s">
        <v>21</v>
      </c>
      <c r="Y22" s="90"/>
      <c r="AA22" s="22" t="s">
        <v>20</v>
      </c>
      <c r="AB22" s="226" t="s">
        <v>84</v>
      </c>
      <c r="AC22" s="228" t="s">
        <v>21</v>
      </c>
      <c r="AD22" s="227" t="s">
        <v>21</v>
      </c>
      <c r="AE22" s="253" t="s">
        <v>21</v>
      </c>
      <c r="AF22" s="760" t="s">
        <v>21</v>
      </c>
      <c r="AG22" s="752" t="s">
        <v>21</v>
      </c>
    </row>
    <row r="23" spans="2:33" s="33" customFormat="1" ht="37">
      <c r="B23" s="6" t="s">
        <v>24</v>
      </c>
      <c r="C23" s="1188" t="s">
        <v>85</v>
      </c>
      <c r="D23" s="1184"/>
      <c r="E23" s="1184"/>
      <c r="F23" s="1184"/>
      <c r="G23" s="1118"/>
      <c r="H23" s="500" t="s">
        <v>173</v>
      </c>
      <c r="I23" s="659" t="s">
        <v>581</v>
      </c>
      <c r="J23" s="659" t="s">
        <v>581</v>
      </c>
      <c r="K23" s="1132" t="s">
        <v>86</v>
      </c>
      <c r="L23" s="1206"/>
      <c r="M23" s="1206"/>
      <c r="N23" s="1206"/>
      <c r="O23" s="1206"/>
      <c r="P23" s="500" t="s">
        <v>516</v>
      </c>
      <c r="Q23" s="500" t="s">
        <v>173</v>
      </c>
      <c r="R23" s="1118" t="s">
        <v>87</v>
      </c>
      <c r="S23" s="990"/>
      <c r="T23" s="990"/>
      <c r="U23" s="990"/>
      <c r="V23" s="1124"/>
      <c r="W23" s="682" t="s">
        <v>25</v>
      </c>
      <c r="Y23" s="90"/>
      <c r="Z23" s="92"/>
      <c r="AA23" s="17" t="s">
        <v>24</v>
      </c>
      <c r="AB23" s="229" t="s">
        <v>88</v>
      </c>
      <c r="AC23" s="231" t="s">
        <v>25</v>
      </c>
      <c r="AD23" s="230" t="s">
        <v>25</v>
      </c>
      <c r="AE23" s="251" t="s">
        <v>25</v>
      </c>
      <c r="AF23" s="732" t="s">
        <v>25</v>
      </c>
      <c r="AG23" s="753" t="s">
        <v>25</v>
      </c>
    </row>
    <row r="24" spans="2:33" s="33" customFormat="1" ht="21">
      <c r="B24" s="6" t="s">
        <v>27</v>
      </c>
      <c r="C24" s="1244">
        <v>40341</v>
      </c>
      <c r="D24" s="1207"/>
      <c r="E24" s="1207"/>
      <c r="F24" s="1207"/>
      <c r="G24" s="1207"/>
      <c r="H24" s="503">
        <v>44202</v>
      </c>
      <c r="I24" s="503" t="s">
        <v>582</v>
      </c>
      <c r="J24" s="503">
        <v>44718</v>
      </c>
      <c r="K24" s="1207" t="s">
        <v>557</v>
      </c>
      <c r="L24" s="1207"/>
      <c r="M24" s="1207"/>
      <c r="N24" s="1207"/>
      <c r="O24" s="1208"/>
      <c r="P24" s="503" t="s">
        <v>515</v>
      </c>
      <c r="Q24" s="503" t="s">
        <v>545</v>
      </c>
      <c r="R24" s="1241">
        <v>38607</v>
      </c>
      <c r="S24" s="1207"/>
      <c r="T24" s="1207"/>
      <c r="U24" s="1207"/>
      <c r="V24" s="1208"/>
      <c r="W24" s="683">
        <v>43776</v>
      </c>
      <c r="Y24" s="90"/>
      <c r="AA24" s="22" t="s">
        <v>27</v>
      </c>
      <c r="AB24" s="447">
        <v>40535</v>
      </c>
      <c r="AC24" s="449">
        <v>42671</v>
      </c>
      <c r="AD24" s="448">
        <v>42671</v>
      </c>
      <c r="AE24" s="745">
        <v>42671</v>
      </c>
      <c r="AF24" s="733">
        <v>43110</v>
      </c>
      <c r="AG24" s="754" t="s">
        <v>591</v>
      </c>
    </row>
    <row r="25" spans="2:33" s="33" customFormat="1" ht="21">
      <c r="B25" s="267" t="s">
        <v>282</v>
      </c>
      <c r="C25" s="1188" t="s">
        <v>89</v>
      </c>
      <c r="D25" s="1184"/>
      <c r="E25" s="1184"/>
      <c r="F25" s="1184"/>
      <c r="G25" s="1118"/>
      <c r="H25" s="497" t="s">
        <v>488</v>
      </c>
      <c r="I25" s="497" t="s">
        <v>63</v>
      </c>
      <c r="J25" s="497" t="s">
        <v>63</v>
      </c>
      <c r="K25" s="1124" t="s">
        <v>89</v>
      </c>
      <c r="L25" s="1184"/>
      <c r="M25" s="1184"/>
      <c r="N25" s="1184"/>
      <c r="O25" s="1184"/>
      <c r="P25" s="497" t="s">
        <v>63</v>
      </c>
      <c r="Q25" s="497" t="s">
        <v>63</v>
      </c>
      <c r="R25" s="1118" t="s">
        <v>89</v>
      </c>
      <c r="S25" s="990"/>
      <c r="T25" s="990"/>
      <c r="U25" s="990"/>
      <c r="V25" s="1124"/>
      <c r="W25" s="682" t="s">
        <v>89</v>
      </c>
      <c r="Y25" s="90"/>
      <c r="AA25" s="22" t="s">
        <v>260</v>
      </c>
      <c r="AB25" s="229" t="s">
        <v>90</v>
      </c>
      <c r="AC25" s="231" t="s">
        <v>89</v>
      </c>
      <c r="AD25" s="230" t="s">
        <v>89</v>
      </c>
      <c r="AE25" s="251" t="s">
        <v>89</v>
      </c>
      <c r="AF25" s="732" t="s">
        <v>89</v>
      </c>
      <c r="AG25" s="656" t="s">
        <v>89</v>
      </c>
    </row>
    <row r="26" spans="2:33" s="33" customFormat="1" ht="86.25" customHeight="1">
      <c r="B26" s="6" t="s">
        <v>28</v>
      </c>
      <c r="C26" s="1185" t="s">
        <v>287</v>
      </c>
      <c r="D26" s="1186"/>
      <c r="E26" s="1186"/>
      <c r="F26" s="1186"/>
      <c r="G26" s="1086"/>
      <c r="H26" s="502" t="s">
        <v>559</v>
      </c>
      <c r="I26" s="502" t="s">
        <v>583</v>
      </c>
      <c r="J26" s="502" t="s">
        <v>588</v>
      </c>
      <c r="K26" s="1085" t="s">
        <v>286</v>
      </c>
      <c r="L26" s="1186"/>
      <c r="M26" s="1186"/>
      <c r="N26" s="1186"/>
      <c r="O26" s="1186"/>
      <c r="P26" s="502" t="s">
        <v>524</v>
      </c>
      <c r="Q26" s="502" t="s">
        <v>523</v>
      </c>
      <c r="R26" s="1086" t="s">
        <v>91</v>
      </c>
      <c r="S26" s="993"/>
      <c r="T26" s="993"/>
      <c r="U26" s="993"/>
      <c r="V26" s="1085"/>
      <c r="W26" s="682" t="s">
        <v>493</v>
      </c>
      <c r="Y26" s="90"/>
      <c r="AA26" s="22" t="s">
        <v>28</v>
      </c>
      <c r="AB26" s="232" t="s">
        <v>92</v>
      </c>
      <c r="AC26" s="234" t="s">
        <v>93</v>
      </c>
      <c r="AD26" s="233" t="s">
        <v>94</v>
      </c>
      <c r="AE26" s="252" t="s">
        <v>95</v>
      </c>
      <c r="AF26" s="734" t="s">
        <v>419</v>
      </c>
      <c r="AG26" s="656" t="s">
        <v>342</v>
      </c>
    </row>
    <row r="27" spans="2:33" s="33" customFormat="1" ht="21">
      <c r="B27" s="267" t="s">
        <v>264</v>
      </c>
      <c r="C27" s="1188" t="s">
        <v>121</v>
      </c>
      <c r="D27" s="1184"/>
      <c r="E27" s="1184"/>
      <c r="F27" s="1184"/>
      <c r="G27" s="1118"/>
      <c r="H27" s="497" t="s">
        <v>544</v>
      </c>
      <c r="I27" s="497" t="s">
        <v>517</v>
      </c>
      <c r="J27" s="497" t="s">
        <v>517</v>
      </c>
      <c r="K27" s="1124" t="s">
        <v>121</v>
      </c>
      <c r="L27" s="1184"/>
      <c r="M27" s="1184"/>
      <c r="N27" s="1184"/>
      <c r="O27" s="1184"/>
      <c r="P27" s="497" t="s">
        <v>517</v>
      </c>
      <c r="Q27" s="497" t="s">
        <v>544</v>
      </c>
      <c r="R27" s="1118" t="s">
        <v>121</v>
      </c>
      <c r="S27" s="990"/>
      <c r="T27" s="990"/>
      <c r="U27" s="990"/>
      <c r="V27" s="1124"/>
      <c r="W27" s="682" t="s">
        <v>121</v>
      </c>
      <c r="Y27" s="90"/>
      <c r="AA27" s="278" t="s">
        <v>264</v>
      </c>
      <c r="AB27" s="229" t="s">
        <v>119</v>
      </c>
      <c r="AC27" s="231" t="s">
        <v>121</v>
      </c>
      <c r="AD27" s="230" t="s">
        <v>121</v>
      </c>
      <c r="AE27" s="251" t="s">
        <v>121</v>
      </c>
      <c r="AF27" s="732" t="s">
        <v>544</v>
      </c>
      <c r="AG27" s="656" t="s">
        <v>121</v>
      </c>
    </row>
    <row r="28" spans="2:33" s="33" customFormat="1" ht="63">
      <c r="B28" s="267" t="s">
        <v>37</v>
      </c>
      <c r="C28" s="1187" t="s">
        <v>285</v>
      </c>
      <c r="D28" s="1184"/>
      <c r="E28" s="1184"/>
      <c r="F28" s="1184"/>
      <c r="G28" s="1118"/>
      <c r="H28" s="624" t="s">
        <v>558</v>
      </c>
      <c r="I28" s="405" t="s">
        <v>584</v>
      </c>
      <c r="J28" s="405" t="s">
        <v>589</v>
      </c>
      <c r="K28" s="1124" t="s">
        <v>96</v>
      </c>
      <c r="L28" s="1184"/>
      <c r="M28" s="1184"/>
      <c r="N28" s="1184"/>
      <c r="O28" s="1184"/>
      <c r="P28" s="497" t="s">
        <v>519</v>
      </c>
      <c r="Q28" s="497" t="s">
        <v>546</v>
      </c>
      <c r="R28" s="1143" t="s">
        <v>592</v>
      </c>
      <c r="S28" s="1142"/>
      <c r="T28" s="1142"/>
      <c r="U28" s="1142"/>
      <c r="V28" s="1192"/>
      <c r="W28" s="682" t="s">
        <v>494</v>
      </c>
      <c r="Y28" s="90"/>
      <c r="AA28" s="17" t="s">
        <v>37</v>
      </c>
      <c r="AB28" s="232" t="s">
        <v>97</v>
      </c>
      <c r="AC28" s="234" t="s">
        <v>98</v>
      </c>
      <c r="AD28" s="233" t="s">
        <v>99</v>
      </c>
      <c r="AE28" s="251" t="s">
        <v>495</v>
      </c>
      <c r="AF28" s="732" t="s">
        <v>518</v>
      </c>
      <c r="AG28" s="656" t="s">
        <v>593</v>
      </c>
    </row>
    <row r="29" spans="2:33" s="33" customFormat="1" ht="21">
      <c r="B29" s="6" t="s">
        <v>39</v>
      </c>
      <c r="C29" s="1188" t="s">
        <v>100</v>
      </c>
      <c r="D29" s="1184"/>
      <c r="E29" s="1184"/>
      <c r="F29" s="1184"/>
      <c r="G29" s="1118"/>
      <c r="H29" s="248" t="s">
        <v>100</v>
      </c>
      <c r="I29" s="405" t="s">
        <v>100</v>
      </c>
      <c r="J29" s="405" t="s">
        <v>100</v>
      </c>
      <c r="K29" s="1124" t="s">
        <v>100</v>
      </c>
      <c r="L29" s="1184"/>
      <c r="M29" s="1184"/>
      <c r="N29" s="1184"/>
      <c r="O29" s="1184"/>
      <c r="P29" s="497" t="s">
        <v>100</v>
      </c>
      <c r="Q29" s="497" t="s">
        <v>100</v>
      </c>
      <c r="R29" s="1118" t="s">
        <v>100</v>
      </c>
      <c r="S29" s="990"/>
      <c r="T29" s="990"/>
      <c r="U29" s="990"/>
      <c r="V29" s="1124"/>
      <c r="W29" s="682" t="s">
        <v>100</v>
      </c>
      <c r="Y29" s="90"/>
      <c r="AA29" s="22" t="s">
        <v>39</v>
      </c>
      <c r="AB29" s="229" t="s">
        <v>100</v>
      </c>
      <c r="AC29" s="231" t="s">
        <v>100</v>
      </c>
      <c r="AD29" s="230" t="s">
        <v>100</v>
      </c>
      <c r="AE29" s="251" t="s">
        <v>100</v>
      </c>
      <c r="AF29" s="732" t="s">
        <v>522</v>
      </c>
      <c r="AG29" s="656" t="s">
        <v>522</v>
      </c>
    </row>
    <row r="30" spans="2:33" s="33" customFormat="1" ht="106.5" customHeight="1">
      <c r="B30" s="84" t="s">
        <v>43</v>
      </c>
      <c r="C30" s="1185" t="s">
        <v>255</v>
      </c>
      <c r="D30" s="1186"/>
      <c r="E30" s="1186"/>
      <c r="F30" s="1186"/>
      <c r="G30" s="1086"/>
      <c r="H30" s="249" t="s">
        <v>255</v>
      </c>
      <c r="I30" s="406" t="s">
        <v>255</v>
      </c>
      <c r="J30" s="406" t="s">
        <v>255</v>
      </c>
      <c r="K30" s="1085" t="s">
        <v>430</v>
      </c>
      <c r="L30" s="1186"/>
      <c r="M30" s="1186"/>
      <c r="N30" s="1186"/>
      <c r="O30" s="1186"/>
      <c r="P30" s="249" t="s">
        <v>430</v>
      </c>
      <c r="Q30" s="249" t="s">
        <v>430</v>
      </c>
      <c r="R30" s="1186" t="s">
        <v>430</v>
      </c>
      <c r="S30" s="1186"/>
      <c r="T30" s="1186"/>
      <c r="U30" s="1186"/>
      <c r="V30" s="1186"/>
      <c r="W30" s="740" t="s">
        <v>430</v>
      </c>
      <c r="Y30" s="90"/>
      <c r="AA30" s="22" t="s">
        <v>43</v>
      </c>
      <c r="AB30" s="232" t="s">
        <v>255</v>
      </c>
      <c r="AC30" s="234" t="s">
        <v>255</v>
      </c>
      <c r="AD30" s="233" t="s">
        <v>288</v>
      </c>
      <c r="AE30" s="252" t="s">
        <v>289</v>
      </c>
      <c r="AF30" s="734" t="s">
        <v>430</v>
      </c>
      <c r="AG30" s="656" t="s">
        <v>430</v>
      </c>
    </row>
    <row r="31" spans="2:33" s="33" customFormat="1" ht="18.5">
      <c r="B31" s="84" t="s">
        <v>415</v>
      </c>
      <c r="C31" s="992" t="s">
        <v>255</v>
      </c>
      <c r="D31" s="993"/>
      <c r="E31" s="993"/>
      <c r="F31" s="993"/>
      <c r="G31" s="1085"/>
      <c r="H31" s="249" t="s">
        <v>255</v>
      </c>
      <c r="I31" s="249" t="s">
        <v>255</v>
      </c>
      <c r="J31" s="324" t="s">
        <v>255</v>
      </c>
      <c r="K31" s="1086" t="s">
        <v>255</v>
      </c>
      <c r="L31" s="993"/>
      <c r="M31" s="993"/>
      <c r="N31" s="993"/>
      <c r="O31" s="1085"/>
      <c r="P31" s="502" t="s">
        <v>255</v>
      </c>
      <c r="Q31" s="502" t="s">
        <v>255</v>
      </c>
      <c r="R31" s="1223" t="s">
        <v>255</v>
      </c>
      <c r="S31" s="1224"/>
      <c r="T31" s="1224"/>
      <c r="U31" s="1224"/>
      <c r="V31" s="1225"/>
      <c r="W31" s="684" t="s">
        <v>255</v>
      </c>
      <c r="Y31" s="90"/>
      <c r="AA31" s="22" t="s">
        <v>415</v>
      </c>
      <c r="AB31" s="235" t="s">
        <v>255</v>
      </c>
      <c r="AC31" s="352" t="s">
        <v>255</v>
      </c>
      <c r="AD31" s="351" t="s">
        <v>255</v>
      </c>
      <c r="AE31" s="746" t="s">
        <v>255</v>
      </c>
      <c r="AF31" s="735" t="s">
        <v>255</v>
      </c>
      <c r="AG31" s="656" t="s">
        <v>255</v>
      </c>
    </row>
    <row r="32" spans="2:33" s="33" customFormat="1" ht="30" customHeight="1">
      <c r="B32" s="85" t="s">
        <v>44</v>
      </c>
      <c r="C32" s="1213" t="s">
        <v>732</v>
      </c>
      <c r="D32" s="1214"/>
      <c r="E32" s="1214"/>
      <c r="F32" s="1214"/>
      <c r="G32" s="1214"/>
      <c r="H32" s="559" t="s">
        <v>742</v>
      </c>
      <c r="I32" s="559" t="s">
        <v>744</v>
      </c>
      <c r="J32" s="662" t="s">
        <v>745</v>
      </c>
      <c r="K32" s="1215" t="s">
        <v>737</v>
      </c>
      <c r="L32" s="1214"/>
      <c r="M32" s="1214"/>
      <c r="N32" s="1214"/>
      <c r="O32" s="1214"/>
      <c r="P32" s="559" t="s">
        <v>735</v>
      </c>
      <c r="Q32" s="716" t="s">
        <v>743</v>
      </c>
      <c r="R32" s="1193" t="s">
        <v>738</v>
      </c>
      <c r="S32" s="1194"/>
      <c r="T32" s="1194"/>
      <c r="U32" s="1194"/>
      <c r="V32" s="1195"/>
      <c r="W32" s="685" t="s">
        <v>739</v>
      </c>
      <c r="Y32" s="90"/>
      <c r="AA32" s="23" t="s">
        <v>44</v>
      </c>
      <c r="AB32" s="713" t="s">
        <v>733</v>
      </c>
      <c r="AC32" s="714" t="s">
        <v>734</v>
      </c>
      <c r="AD32" s="715" t="s">
        <v>741</v>
      </c>
      <c r="AE32" s="747" t="s">
        <v>736</v>
      </c>
      <c r="AF32" s="761" t="s">
        <v>547</v>
      </c>
      <c r="AG32" s="755" t="s">
        <v>740</v>
      </c>
    </row>
    <row r="33" spans="2:37" s="33" customFormat="1" ht="74">
      <c r="B33" s="189" t="s">
        <v>45</v>
      </c>
      <c r="C33" s="1089" t="s">
        <v>255</v>
      </c>
      <c r="D33" s="1211"/>
      <c r="E33" s="1211"/>
      <c r="F33" s="1211"/>
      <c r="G33" s="1211"/>
      <c r="H33" s="496" t="s">
        <v>255</v>
      </c>
      <c r="I33" s="496" t="s">
        <v>255</v>
      </c>
      <c r="J33" s="623" t="s">
        <v>255</v>
      </c>
      <c r="K33" s="1212" t="s">
        <v>255</v>
      </c>
      <c r="L33" s="1212"/>
      <c r="M33" s="1212"/>
      <c r="N33" s="1212"/>
      <c r="O33" s="1212"/>
      <c r="P33" s="504" t="s">
        <v>255</v>
      </c>
      <c r="Q33" s="504" t="s">
        <v>255</v>
      </c>
      <c r="R33" s="1118" t="s">
        <v>255</v>
      </c>
      <c r="S33" s="990"/>
      <c r="T33" s="990"/>
      <c r="U33" s="990"/>
      <c r="V33" s="1124"/>
      <c r="W33" s="686" t="s">
        <v>255</v>
      </c>
      <c r="Y33" s="90"/>
      <c r="Z33" s="92"/>
      <c r="AA33" s="188" t="s">
        <v>45</v>
      </c>
      <c r="AB33" s="235" t="s">
        <v>255</v>
      </c>
      <c r="AC33" s="237" t="s">
        <v>255</v>
      </c>
      <c r="AD33" s="236" t="s">
        <v>255</v>
      </c>
      <c r="AE33" s="748" t="s">
        <v>255</v>
      </c>
      <c r="AF33" s="735" t="s">
        <v>429</v>
      </c>
      <c r="AG33" s="756" t="s">
        <v>255</v>
      </c>
    </row>
    <row r="34" spans="2:37" s="33" customFormat="1" ht="18.5">
      <c r="B34" s="189" t="s">
        <v>293</v>
      </c>
      <c r="C34" s="1089" t="s">
        <v>255</v>
      </c>
      <c r="D34" s="1211"/>
      <c r="E34" s="1211"/>
      <c r="F34" s="1211"/>
      <c r="G34" s="1211"/>
      <c r="H34" s="496" t="s">
        <v>255</v>
      </c>
      <c r="I34" s="496" t="s">
        <v>255</v>
      </c>
      <c r="J34" s="623" t="s">
        <v>255</v>
      </c>
      <c r="K34" s="1212" t="s">
        <v>255</v>
      </c>
      <c r="L34" s="1212"/>
      <c r="M34" s="1212"/>
      <c r="N34" s="1212"/>
      <c r="O34" s="1212"/>
      <c r="P34" s="504" t="s">
        <v>255</v>
      </c>
      <c r="Q34" s="504" t="s">
        <v>255</v>
      </c>
      <c r="R34" s="1189" t="s">
        <v>255</v>
      </c>
      <c r="S34" s="1190"/>
      <c r="T34" s="1190"/>
      <c r="U34" s="1190"/>
      <c r="V34" s="1191"/>
      <c r="W34" s="686" t="s">
        <v>255</v>
      </c>
      <c r="Y34" s="90"/>
      <c r="Z34" s="92"/>
      <c r="AA34" s="188" t="s">
        <v>293</v>
      </c>
      <c r="AB34" s="235" t="s">
        <v>255</v>
      </c>
      <c r="AC34" s="237" t="s">
        <v>255</v>
      </c>
      <c r="AD34" s="236" t="s">
        <v>255</v>
      </c>
      <c r="AE34" s="748" t="s">
        <v>255</v>
      </c>
      <c r="AF34" s="762" t="s">
        <v>255</v>
      </c>
      <c r="AG34" s="756" t="s">
        <v>255</v>
      </c>
    </row>
    <row r="35" spans="2:37" s="33" customFormat="1" ht="19" thickBot="1">
      <c r="B35" s="190" t="s">
        <v>540</v>
      </c>
      <c r="C35" s="1216" t="s">
        <v>255</v>
      </c>
      <c r="D35" s="1097"/>
      <c r="E35" s="1097"/>
      <c r="F35" s="1097"/>
      <c r="G35" s="1098"/>
      <c r="H35" s="625" t="s">
        <v>255</v>
      </c>
      <c r="I35" s="625" t="s">
        <v>255</v>
      </c>
      <c r="J35" s="538" t="s">
        <v>255</v>
      </c>
      <c r="K35" s="1181" t="s">
        <v>255</v>
      </c>
      <c r="L35" s="1182"/>
      <c r="M35" s="1182"/>
      <c r="N35" s="1182"/>
      <c r="O35" s="1183"/>
      <c r="P35" s="505" t="s">
        <v>255</v>
      </c>
      <c r="Q35" s="505" t="s">
        <v>255</v>
      </c>
      <c r="R35" s="1181" t="s">
        <v>255</v>
      </c>
      <c r="S35" s="1182"/>
      <c r="T35" s="1182"/>
      <c r="U35" s="1182"/>
      <c r="V35" s="1183"/>
      <c r="W35" s="687" t="s">
        <v>255</v>
      </c>
      <c r="Y35" s="90"/>
      <c r="Z35" s="92"/>
      <c r="AA35" s="71" t="s">
        <v>540</v>
      </c>
      <c r="AB35" s="238" t="s">
        <v>255</v>
      </c>
      <c r="AC35" s="239" t="s">
        <v>255</v>
      </c>
      <c r="AD35" s="239" t="s">
        <v>255</v>
      </c>
      <c r="AE35" s="749" t="s">
        <v>255</v>
      </c>
      <c r="AF35" s="763" t="s">
        <v>255</v>
      </c>
      <c r="AG35" s="757" t="s">
        <v>255</v>
      </c>
    </row>
    <row r="36" spans="2:37" s="33" customFormat="1" ht="18.5">
      <c r="B36" s="33" t="s">
        <v>284</v>
      </c>
      <c r="Y36" s="90"/>
      <c r="Z36" s="75"/>
      <c r="AA36" s="33" t="str">
        <f>B36</f>
        <v>1 Source : Page sur les produits préqualifiés par l’OMS : ces pages sont mises à jour par l'OMS au fur et à mesure  de la disponibilité de nouvelles informations. Veuillez  vous y reporter pour obtenir les informations les plus récentes.</v>
      </c>
      <c r="AB36" s="240"/>
      <c r="AC36" s="240"/>
      <c r="AD36" s="240"/>
      <c r="AE36" s="240"/>
    </row>
    <row r="37" spans="2:37" s="33" customFormat="1" ht="18.5">
      <c r="B37" s="33" t="str">
        <f>Choléra!B37</f>
        <v>2 Source : MENU DE PRODUITS UNICEF POUR LES VACCINS FOURNIS PAR L’UNICEF À GAVI, L’ALLIANCE DU VACCIN (https://www.unicef.org/supply/media/17191/file/Gavi-Product-Menu-May-2023.pdf)</v>
      </c>
      <c r="Y37" s="90"/>
      <c r="AA37" s="33" t="str">
        <f>B37</f>
        <v>2 Source : MENU DE PRODUITS UNICEF POUR LES VACCINS FOURNIS PAR L’UNICEF À GAVI, L’ALLIANCE DU VACCIN (https://www.unicef.org/supply/media/17191/file/Gavi-Product-Menu-May-2023.pdf)</v>
      </c>
      <c r="AC37" s="105"/>
      <c r="AE37" s="105"/>
    </row>
    <row r="38" spans="2:37" s="33" customFormat="1" ht="18" customHeight="1">
      <c r="B38" s="1033" t="str">
        <f>Choléra!B38</f>
        <v>3 Source : Note de synthèse de l'OMS: http://www.who.int/immunization/documents/positionpapers/en/</v>
      </c>
      <c r="C38" s="1033"/>
      <c r="D38" s="1033"/>
      <c r="E38" s="1033"/>
      <c r="F38" s="1033"/>
      <c r="G38" s="1033"/>
      <c r="H38" s="1033"/>
      <c r="I38" s="1033"/>
      <c r="J38" s="1033"/>
      <c r="K38" s="1033"/>
      <c r="L38" s="1033"/>
      <c r="M38" s="1033"/>
      <c r="N38" s="1033"/>
      <c r="O38" s="1033"/>
      <c r="P38" s="1033"/>
      <c r="Q38" s="1033"/>
      <c r="R38" s="1033"/>
      <c r="S38" s="1033"/>
      <c r="T38" s="1033"/>
      <c r="U38" s="1033"/>
      <c r="V38" s="1033"/>
      <c r="W38" s="1033"/>
      <c r="Y38" s="90"/>
      <c r="Z38" s="75"/>
      <c r="AA38" s="33" t="str">
        <f>B38</f>
        <v>3 Source : Note de synthèse de l'OMS: http://www.who.int/immunization/documents/positionpapers/en/</v>
      </c>
      <c r="AB38" s="243"/>
      <c r="AC38" s="243"/>
      <c r="AD38" s="243"/>
      <c r="AE38" s="243"/>
      <c r="AF38" s="243"/>
      <c r="AG38" s="243"/>
      <c r="AH38" s="243"/>
      <c r="AI38" s="243"/>
      <c r="AJ38" s="243"/>
      <c r="AK38" s="243"/>
    </row>
    <row r="39" spans="2:37" s="33" customFormat="1" ht="18.5">
      <c r="B39" s="33" t="str">
        <f>Choléra!B39</f>
        <v xml:space="preserve">4 Source : Secrétariat de Gavi, voir l'onglet définitions pour les détails </v>
      </c>
      <c r="Y39" s="90"/>
      <c r="AA39" s="33" t="str">
        <f>B39</f>
        <v xml:space="preserve">4 Source : Secrétariat de Gavi, voir l'onglet définitions pour les détails </v>
      </c>
    </row>
    <row r="40" spans="2:37" s="33" customFormat="1" ht="18.5">
      <c r="B40" s="33" t="str">
        <f>Choléra!B40</f>
        <v>5 Source : Étude des estimations OMS des taux indicatifs de perte en vaccins, 2021</v>
      </c>
      <c r="Y40" s="90"/>
      <c r="AA40" s="33" t="str">
        <f>B40</f>
        <v>5 Source : Étude des estimations OMS des taux indicatifs de perte en vaccins, 2021</v>
      </c>
    </row>
    <row r="41" spans="2:37" s="33" customFormat="1" ht="18.5">
      <c r="B41" s="33" t="s">
        <v>283</v>
      </c>
      <c r="Y41" s="90"/>
    </row>
    <row r="42" spans="2:37" s="33" customFormat="1" ht="18.75" customHeight="1">
      <c r="B42" s="73"/>
      <c r="C42" s="153"/>
      <c r="D42" s="153"/>
      <c r="E42" s="153"/>
      <c r="F42" s="153"/>
      <c r="G42" s="153"/>
      <c r="H42" s="153"/>
      <c r="I42" s="153"/>
      <c r="J42" s="153"/>
      <c r="K42" s="153"/>
      <c r="L42" s="153"/>
      <c r="M42" s="153"/>
      <c r="N42" s="153"/>
      <c r="O42" s="153"/>
      <c r="P42" s="153"/>
      <c r="Q42" s="153"/>
      <c r="R42" s="153"/>
      <c r="S42" s="153"/>
      <c r="T42" s="153"/>
      <c r="U42" s="153"/>
      <c r="V42" s="153"/>
      <c r="W42" s="153"/>
      <c r="Y42" s="90"/>
      <c r="AA42" s="242"/>
      <c r="AB42" s="242"/>
      <c r="AC42" s="242"/>
      <c r="AD42" s="242"/>
      <c r="AE42" s="153"/>
      <c r="AF42" s="153"/>
      <c r="AG42" s="153"/>
      <c r="AH42" s="153"/>
      <c r="AI42" s="153"/>
      <c r="AJ42" s="153"/>
      <c r="AK42" s="153"/>
    </row>
    <row r="43" spans="2:37" s="33" customFormat="1" ht="18.5">
      <c r="B43" s="153"/>
      <c r="C43" s="153"/>
      <c r="D43" s="153"/>
      <c r="E43" s="153"/>
      <c r="F43" s="153"/>
      <c r="G43" s="153"/>
      <c r="H43" s="153"/>
      <c r="I43" s="153"/>
      <c r="J43" s="153"/>
      <c r="K43" s="153"/>
      <c r="L43" s="153"/>
      <c r="M43" s="153"/>
      <c r="N43" s="153"/>
      <c r="O43" s="153"/>
      <c r="P43" s="153"/>
      <c r="Q43" s="153"/>
      <c r="R43" s="153"/>
      <c r="S43" s="153"/>
      <c r="T43" s="153"/>
      <c r="U43" s="153"/>
      <c r="V43" s="153"/>
      <c r="W43" s="153"/>
      <c r="Y43" s="90"/>
      <c r="AB43" s="242"/>
      <c r="AC43" s="242"/>
      <c r="AD43" s="242"/>
      <c r="AE43" s="153"/>
      <c r="AF43" s="153"/>
      <c r="AG43" s="153"/>
      <c r="AH43" s="153"/>
      <c r="AI43" s="153"/>
      <c r="AJ43" s="153"/>
      <c r="AK43" s="153"/>
    </row>
    <row r="44" spans="2:37" s="33" customFormat="1" ht="18.5">
      <c r="B44" s="153"/>
      <c r="C44" s="153"/>
      <c r="D44" s="153"/>
      <c r="E44" s="153"/>
      <c r="F44" s="153"/>
      <c r="G44" s="153"/>
      <c r="H44" s="153"/>
      <c r="I44" s="153"/>
      <c r="J44" s="153"/>
      <c r="K44" s="153"/>
      <c r="L44" s="153"/>
      <c r="M44" s="153"/>
      <c r="N44" s="153"/>
      <c r="O44" s="153"/>
      <c r="P44" s="153"/>
      <c r="Q44" s="153"/>
      <c r="R44" s="153"/>
      <c r="S44" s="153"/>
      <c r="T44" s="153"/>
      <c r="U44" s="153"/>
      <c r="V44" s="153"/>
      <c r="W44" s="153"/>
      <c r="Y44" s="90"/>
      <c r="AA44" s="242"/>
      <c r="AB44" s="242"/>
      <c r="AC44" s="242"/>
      <c r="AD44" s="242"/>
      <c r="AE44" s="153"/>
      <c r="AF44" s="153"/>
      <c r="AG44" s="153"/>
      <c r="AH44" s="153"/>
      <c r="AI44" s="153"/>
      <c r="AJ44" s="153"/>
      <c r="AK44" s="153"/>
    </row>
    <row r="45" spans="2:37" s="33" customFormat="1" ht="18.5">
      <c r="B45" s="153"/>
      <c r="C45" s="153"/>
      <c r="D45" s="153"/>
      <c r="E45" s="153"/>
      <c r="F45" s="153"/>
      <c r="G45" s="153"/>
      <c r="H45" s="153"/>
      <c r="I45" s="153"/>
      <c r="J45" s="153"/>
      <c r="K45" s="153"/>
      <c r="L45" s="153"/>
      <c r="M45" s="153"/>
      <c r="N45" s="153"/>
      <c r="O45" s="153"/>
      <c r="P45" s="153"/>
      <c r="Q45" s="153"/>
      <c r="R45" s="153"/>
      <c r="S45" s="153"/>
      <c r="T45" s="153"/>
      <c r="U45" s="153"/>
      <c r="V45" s="153"/>
      <c r="W45" s="153"/>
      <c r="Y45" s="90"/>
      <c r="AA45" s="242"/>
      <c r="AB45" s="242"/>
      <c r="AC45" s="242"/>
      <c r="AD45" s="242"/>
      <c r="AE45" s="153"/>
      <c r="AF45" s="153"/>
      <c r="AG45" s="153"/>
      <c r="AH45" s="153"/>
      <c r="AI45" s="153"/>
      <c r="AJ45" s="153"/>
      <c r="AK45" s="153"/>
    </row>
    <row r="46" spans="2:37" s="33" customFormat="1" ht="18.5">
      <c r="B46" s="153"/>
      <c r="C46" s="153"/>
      <c r="D46" s="153"/>
      <c r="E46" s="153"/>
      <c r="F46" s="153"/>
      <c r="G46" s="153"/>
      <c r="H46" s="153"/>
      <c r="I46" s="153"/>
      <c r="J46" s="153"/>
      <c r="K46" s="153"/>
      <c r="L46" s="153"/>
      <c r="M46" s="153"/>
      <c r="N46" s="153"/>
      <c r="O46" s="153"/>
      <c r="P46" s="153"/>
      <c r="Q46" s="153"/>
      <c r="R46" s="153"/>
      <c r="S46" s="153"/>
      <c r="T46" s="153"/>
      <c r="U46" s="153"/>
      <c r="V46" s="153"/>
      <c r="W46" s="153"/>
      <c r="Y46" s="90"/>
      <c r="AA46" s="153"/>
      <c r="AB46" s="153"/>
      <c r="AC46" s="153"/>
      <c r="AD46" s="153"/>
      <c r="AE46" s="153"/>
      <c r="AF46" s="153"/>
      <c r="AG46" s="153"/>
      <c r="AH46" s="153"/>
      <c r="AI46" s="153"/>
      <c r="AJ46" s="153"/>
      <c r="AK46" s="153"/>
    </row>
    <row r="47" spans="2:37" s="33" customFormat="1" ht="18.5">
      <c r="Y47" s="90"/>
    </row>
    <row r="48" spans="2:37" s="33" customFormat="1" ht="18.5">
      <c r="Y48" s="90"/>
    </row>
    <row r="49" spans="25:31" s="33" customFormat="1" ht="18.5">
      <c r="Y49" s="90"/>
    </row>
    <row r="50" spans="25:31" s="33" customFormat="1" ht="18.5">
      <c r="Y50" s="90"/>
    </row>
    <row r="52" spans="25:31" ht="15.5">
      <c r="Z52" s="255"/>
      <c r="AA52" s="256"/>
      <c r="AB52" s="256"/>
      <c r="AC52" s="256"/>
      <c r="AD52" s="256"/>
      <c r="AE52" s="256"/>
    </row>
  </sheetData>
  <sheetProtection selectLockedCells="1"/>
  <mergeCells count="107">
    <mergeCell ref="B2:W2"/>
    <mergeCell ref="B4:K5"/>
    <mergeCell ref="C22:G22"/>
    <mergeCell ref="C23:G23"/>
    <mergeCell ref="R10:W10"/>
    <mergeCell ref="R11:W11"/>
    <mergeCell ref="C21:G21"/>
    <mergeCell ref="K20:O20"/>
    <mergeCell ref="R17:W17"/>
    <mergeCell ref="R18:W18"/>
    <mergeCell ref="K22:O22"/>
    <mergeCell ref="C7:W7"/>
    <mergeCell ref="C8:W8"/>
    <mergeCell ref="K10:Q10"/>
    <mergeCell ref="K11:Q11"/>
    <mergeCell ref="R15:W15"/>
    <mergeCell ref="R12:W12"/>
    <mergeCell ref="R13:W13"/>
    <mergeCell ref="R23:V23"/>
    <mergeCell ref="R20:V20"/>
    <mergeCell ref="R21:V21"/>
    <mergeCell ref="K13:Q13"/>
    <mergeCell ref="R14:W14"/>
    <mergeCell ref="R22:V22"/>
    <mergeCell ref="C9:W9"/>
    <mergeCell ref="C10:J10"/>
    <mergeCell ref="C11:J11"/>
    <mergeCell ref="R31:V31"/>
    <mergeCell ref="AB14:AC14"/>
    <mergeCell ref="K14:Q14"/>
    <mergeCell ref="K15:Q15"/>
    <mergeCell ref="K12:Q12"/>
    <mergeCell ref="C12:J12"/>
    <mergeCell ref="C13:J13"/>
    <mergeCell ref="C14:J14"/>
    <mergeCell ref="C15:J15"/>
    <mergeCell ref="C16:J16"/>
    <mergeCell ref="C17:J17"/>
    <mergeCell ref="C18:J18"/>
    <mergeCell ref="C19:J19"/>
    <mergeCell ref="R26:V26"/>
    <mergeCell ref="R27:V27"/>
    <mergeCell ref="K25:O25"/>
    <mergeCell ref="R24:V24"/>
    <mergeCell ref="R25:V25"/>
    <mergeCell ref="R19:W19"/>
    <mergeCell ref="R16:W16"/>
    <mergeCell ref="C24:G24"/>
    <mergeCell ref="C20:G20"/>
    <mergeCell ref="K16:Q16"/>
    <mergeCell ref="K17:Q17"/>
    <mergeCell ref="K18:Q18"/>
    <mergeCell ref="K19:Q19"/>
    <mergeCell ref="K23:O23"/>
    <mergeCell ref="K24:O24"/>
    <mergeCell ref="K21:O21"/>
    <mergeCell ref="B38:W38"/>
    <mergeCell ref="C25:G25"/>
    <mergeCell ref="C26:G26"/>
    <mergeCell ref="C27:G27"/>
    <mergeCell ref="K26:O26"/>
    <mergeCell ref="C34:G34"/>
    <mergeCell ref="K34:O34"/>
    <mergeCell ref="C32:G32"/>
    <mergeCell ref="C31:G31"/>
    <mergeCell ref="K32:O32"/>
    <mergeCell ref="C33:G33"/>
    <mergeCell ref="K29:O29"/>
    <mergeCell ref="K30:O30"/>
    <mergeCell ref="K27:O27"/>
    <mergeCell ref="C35:G35"/>
    <mergeCell ref="K33:O33"/>
    <mergeCell ref="K35:O35"/>
    <mergeCell ref="K28:O28"/>
    <mergeCell ref="C30:G30"/>
    <mergeCell ref="C28:G28"/>
    <mergeCell ref="C29:G29"/>
    <mergeCell ref="K31:O31"/>
    <mergeCell ref="R33:V33"/>
    <mergeCell ref="R34:V34"/>
    <mergeCell ref="R35:V35"/>
    <mergeCell ref="R28:V28"/>
    <mergeCell ref="R29:V29"/>
    <mergeCell ref="R32:V32"/>
    <mergeCell ref="R30:V30"/>
    <mergeCell ref="AE19:AF19"/>
    <mergeCell ref="AB7:AG7"/>
    <mergeCell ref="AB8:AG8"/>
    <mergeCell ref="AB9:AG9"/>
    <mergeCell ref="AE14:AF14"/>
    <mergeCell ref="AE15:AF15"/>
    <mergeCell ref="AE16:AF16"/>
    <mergeCell ref="AE17:AF17"/>
    <mergeCell ref="AE18:AF18"/>
    <mergeCell ref="AB16:AC16"/>
    <mergeCell ref="AB17:AC17"/>
    <mergeCell ref="AB18:AC18"/>
    <mergeCell ref="AB19:AC19"/>
    <mergeCell ref="AB10:AC10"/>
    <mergeCell ref="AB11:AC11"/>
    <mergeCell ref="AB13:AC13"/>
    <mergeCell ref="AB12:AC12"/>
    <mergeCell ref="AB15:AC15"/>
    <mergeCell ref="AE10:AF10"/>
    <mergeCell ref="AE11:AF11"/>
    <mergeCell ref="AE12:AF12"/>
    <mergeCell ref="AE13:AF13"/>
  </mergeCells>
  <hyperlinks>
    <hyperlink ref="AB32" r:id="rId1" xr:uid="{00000000-0004-0000-0400-000003000000}"/>
    <hyperlink ref="AC32" r:id="rId2" xr:uid="{00000000-0004-0000-0400-000006000000}"/>
    <hyperlink ref="AE32" r:id="rId3" xr:uid="{D4F1EDC9-BD27-4DF1-B884-1998BA03ED1F}"/>
    <hyperlink ref="R32" r:id="rId4" xr:uid="{CCB6BCE4-964A-4D00-BF39-A144356BD29C}"/>
    <hyperlink ref="K32" r:id="rId5" xr:uid="{1D7A36B4-B232-4DBA-8345-6426CB639F3C}"/>
    <hyperlink ref="C32" r:id="rId6" xr:uid="{87B51569-2EA5-4BBB-886E-566AB4D4C004}"/>
    <hyperlink ref="P32" r:id="rId7" xr:uid="{6A288785-D38A-402E-B1FC-4ADDD49D8084}"/>
    <hyperlink ref="Q32" r:id="rId8" xr:uid="{DD4EAECC-06A3-465F-9EEF-1B0D6FFC3B39}"/>
    <hyperlink ref="H32" r:id="rId9" xr:uid="{86D2D124-226A-45C1-8C78-F8527EF1469D}"/>
    <hyperlink ref="I32" r:id="rId10" xr:uid="{E2517E13-13DA-4011-B585-EEA92B3250EC}"/>
    <hyperlink ref="J32" r:id="rId11" xr:uid="{9EFC4951-0249-4314-990E-BFF596C0B9EE}"/>
    <hyperlink ref="W32" r:id="rId12" xr:uid="{924BFB56-18AA-412B-89E4-A597FE34AEBC}"/>
    <hyperlink ref="AD32" r:id="rId13" xr:uid="{1E7B9172-96B9-46B9-B75D-1866F23EABC5}"/>
    <hyperlink ref="AF32" r:id="rId14" xr:uid="{DC1E8D9E-FFDD-425A-9F8F-2FB3697613AB}"/>
    <hyperlink ref="AG32" r:id="rId15" xr:uid="{DD86DB92-6D6E-4EE6-9BF8-AF06F04C4382}"/>
  </hyperlinks>
  <pageMargins left="0.25" right="0.25" top="0.75" bottom="0.75" header="0.3" footer="0.3"/>
  <pageSetup paperSize="8" scale="35" pageOrder="overThenDown" orientation="landscape" cellComments="asDisplayed" r:id="rId16"/>
  <drawing r:id="rId17"/>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B1:K44"/>
  <sheetViews>
    <sheetView showGridLines="0" topLeftCell="A10" zoomScale="50" zoomScaleNormal="50" workbookViewId="0">
      <selection activeCell="K33" sqref="K33"/>
    </sheetView>
  </sheetViews>
  <sheetFormatPr defaultColWidth="11.453125" defaultRowHeight="14.5"/>
  <cols>
    <col min="1" max="1" width="4.453125" customWidth="1"/>
    <col min="2" max="2" width="85.453125" customWidth="1"/>
    <col min="3" max="3" width="74.54296875" customWidth="1"/>
    <col min="4" max="5" width="52.81640625" customWidth="1"/>
    <col min="6" max="6" width="71" customWidth="1"/>
    <col min="7" max="7" width="11.453125" customWidth="1"/>
    <col min="8" max="8" width="9.1796875" style="12" customWidth="1"/>
    <col min="9" max="9" width="9.1796875" customWidth="1"/>
    <col min="10" max="10" width="76.26953125" customWidth="1"/>
    <col min="11" max="11" width="75.1796875" customWidth="1"/>
  </cols>
  <sheetData>
    <row r="1" spans="2:11" ht="25.5" customHeight="1"/>
    <row r="2" spans="2:11" ht="47.25" customHeight="1">
      <c r="B2" s="1022" t="str">
        <f>Choléra!B2</f>
        <v>DANS LE MENU</v>
      </c>
      <c r="C2" s="1022"/>
      <c r="D2" s="1022"/>
      <c r="E2" s="1022"/>
      <c r="F2" s="1022"/>
      <c r="G2" s="15"/>
      <c r="H2" s="20"/>
      <c r="I2" s="15"/>
      <c r="J2" s="18" t="str">
        <f>Choléra!P2</f>
        <v>AUTRES VACCINS PRÉ-QUALIFIÉS NON PRÉSENTÉS DANS LE MENU DE GAVI</v>
      </c>
      <c r="K2" s="18"/>
    </row>
    <row r="3" spans="2:11" ht="15" customHeight="1">
      <c r="J3" s="1023" t="str">
        <f>Choléra!P3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K3" s="1023"/>
    </row>
    <row r="4" spans="2:11" s="33" customFormat="1" ht="18.5">
      <c r="B4" s="1023" t="str">
        <f>Choléra!B4</f>
        <v xml:space="preserve">Les vaccins indiqués ci-dessous sont actuellement proposés par Gavi et figurent dans le portail de soutien du pays.   
</v>
      </c>
      <c r="C4" s="1023"/>
      <c r="D4" s="1023"/>
      <c r="E4" s="1023"/>
      <c r="F4" s="1023"/>
      <c r="H4" s="34"/>
      <c r="J4" s="1023"/>
      <c r="K4" s="1023"/>
    </row>
    <row r="5" spans="2:11" s="33" customFormat="1" ht="18.5">
      <c r="B5" s="1023"/>
      <c r="C5" s="1023"/>
      <c r="D5" s="1023"/>
      <c r="E5" s="1023"/>
      <c r="F5" s="1023"/>
      <c r="H5" s="34"/>
      <c r="J5" s="1023"/>
      <c r="K5" s="1023"/>
    </row>
    <row r="6" spans="2:11" s="33" customFormat="1" ht="19" thickBot="1">
      <c r="H6" s="34"/>
    </row>
    <row r="7" spans="2:11" s="33" customFormat="1" ht="21">
      <c r="B7" s="162" t="s">
        <v>3</v>
      </c>
      <c r="C7" s="1127" t="s">
        <v>578</v>
      </c>
      <c r="D7" s="1128"/>
      <c r="E7" s="1128"/>
      <c r="F7" s="1263"/>
      <c r="H7" s="34"/>
      <c r="J7" s="279" t="s">
        <v>3</v>
      </c>
      <c r="K7" s="331" t="str">
        <f>C7</f>
        <v>Encéphalite japonaise</v>
      </c>
    </row>
    <row r="8" spans="2:11" s="33" customFormat="1" ht="51" customHeight="1">
      <c r="B8" s="84" t="s">
        <v>47</v>
      </c>
      <c r="C8" s="575" t="s">
        <v>298</v>
      </c>
      <c r="D8" s="585" t="s">
        <v>298</v>
      </c>
      <c r="E8" s="585" t="s">
        <v>297</v>
      </c>
      <c r="F8" s="602" t="s">
        <v>296</v>
      </c>
      <c r="H8" s="34"/>
      <c r="J8" s="280" t="s">
        <v>47</v>
      </c>
      <c r="K8" s="348" t="s">
        <v>296</v>
      </c>
    </row>
    <row r="9" spans="2:11" s="33" customFormat="1" ht="21">
      <c r="B9" s="6" t="s">
        <v>5</v>
      </c>
      <c r="C9" s="576" t="s">
        <v>255</v>
      </c>
      <c r="D9" s="583" t="s">
        <v>255</v>
      </c>
      <c r="E9" s="600" t="s">
        <v>255</v>
      </c>
      <c r="F9" s="583" t="s">
        <v>255</v>
      </c>
      <c r="H9" s="34"/>
      <c r="J9" s="269" t="s">
        <v>5</v>
      </c>
      <c r="K9" s="40" t="s">
        <v>255</v>
      </c>
    </row>
    <row r="10" spans="2:11" s="33" customFormat="1" ht="39.5">
      <c r="B10" s="30" t="s">
        <v>8</v>
      </c>
      <c r="C10" s="577" t="s">
        <v>431</v>
      </c>
      <c r="D10" s="584" t="s">
        <v>432</v>
      </c>
      <c r="E10" s="601" t="s">
        <v>433</v>
      </c>
      <c r="F10" s="601" t="s">
        <v>353</v>
      </c>
      <c r="H10" s="34"/>
      <c r="J10" s="270" t="s">
        <v>8</v>
      </c>
      <c r="K10" s="163" t="s">
        <v>354</v>
      </c>
    </row>
    <row r="11" spans="2:11" s="33" customFormat="1" ht="21">
      <c r="B11" s="264" t="s">
        <v>631</v>
      </c>
      <c r="C11" s="575" t="s">
        <v>255</v>
      </c>
      <c r="D11" s="585" t="s">
        <v>255</v>
      </c>
      <c r="E11" s="602" t="s">
        <v>255</v>
      </c>
      <c r="F11" s="602" t="s">
        <v>300</v>
      </c>
      <c r="H11" s="34"/>
      <c r="J11" s="302" t="s">
        <v>631</v>
      </c>
      <c r="K11" s="191" t="s">
        <v>255</v>
      </c>
    </row>
    <row r="12" spans="2:11" s="33" customFormat="1" ht="18.5">
      <c r="B12" s="6" t="s">
        <v>269</v>
      </c>
      <c r="C12" s="165" t="s">
        <v>555</v>
      </c>
      <c r="D12" s="586" t="s">
        <v>555</v>
      </c>
      <c r="E12" s="603" t="s">
        <v>555</v>
      </c>
      <c r="F12" s="586" t="s">
        <v>555</v>
      </c>
      <c r="H12" s="34"/>
      <c r="J12" s="269" t="s">
        <v>269</v>
      </c>
      <c r="K12" s="191" t="s">
        <v>255</v>
      </c>
    </row>
    <row r="13" spans="2:11" s="33" customFormat="1" ht="41" customHeight="1">
      <c r="B13" s="7" t="s">
        <v>11</v>
      </c>
      <c r="C13" s="574" t="s">
        <v>295</v>
      </c>
      <c r="D13" s="587" t="s">
        <v>295</v>
      </c>
      <c r="E13" s="587" t="str">
        <f>F13</f>
        <v>1 dose à l'âge de 9 mois</v>
      </c>
      <c r="F13" s="596" t="s">
        <v>103</v>
      </c>
      <c r="H13" s="34"/>
      <c r="J13" s="271" t="s">
        <v>11</v>
      </c>
      <c r="K13" s="14" t="s">
        <v>139</v>
      </c>
    </row>
    <row r="14" spans="2:11" s="33" customFormat="1" ht="21">
      <c r="B14" s="400" t="s">
        <v>632</v>
      </c>
      <c r="C14" s="166">
        <v>1.8</v>
      </c>
      <c r="D14" s="588">
        <v>1.3</v>
      </c>
      <c r="E14" s="604">
        <v>4.3</v>
      </c>
      <c r="F14" s="609">
        <v>0.44</v>
      </c>
      <c r="H14" s="34"/>
      <c r="J14" s="537" t="s">
        <v>632</v>
      </c>
      <c r="K14" s="69" t="s">
        <v>255</v>
      </c>
    </row>
    <row r="15" spans="2:11" s="33" customFormat="1" ht="18.5">
      <c r="B15" s="59" t="s">
        <v>391</v>
      </c>
      <c r="C15" s="283">
        <v>2</v>
      </c>
      <c r="D15" s="589">
        <v>2</v>
      </c>
      <c r="E15" s="589">
        <v>1</v>
      </c>
      <c r="F15" s="610">
        <v>1</v>
      </c>
      <c r="H15" s="34"/>
      <c r="J15" s="272" t="s">
        <v>391</v>
      </c>
      <c r="K15" s="159"/>
    </row>
    <row r="16" spans="2:11" s="33" customFormat="1" ht="21">
      <c r="B16" s="285" t="s">
        <v>633</v>
      </c>
      <c r="C16" s="167">
        <f t="shared" ref="C16:E16" si="0">C15*C14</f>
        <v>3.6</v>
      </c>
      <c r="D16" s="590">
        <f t="shared" si="0"/>
        <v>2.6</v>
      </c>
      <c r="E16" s="590">
        <f t="shared" si="0"/>
        <v>4.3</v>
      </c>
      <c r="F16" s="609">
        <f>F14</f>
        <v>0.44</v>
      </c>
      <c r="H16" s="34"/>
      <c r="J16" s="284" t="s">
        <v>633</v>
      </c>
      <c r="K16" s="69" t="s">
        <v>255</v>
      </c>
    </row>
    <row r="17" spans="2:11" s="33" customFormat="1" ht="21">
      <c r="B17" s="62" t="s">
        <v>104</v>
      </c>
      <c r="C17" s="168">
        <v>0.05</v>
      </c>
      <c r="D17" s="591">
        <v>0.1</v>
      </c>
      <c r="E17" s="591">
        <v>0.1</v>
      </c>
      <c r="F17" s="591">
        <v>0.1</v>
      </c>
      <c r="H17" s="34"/>
      <c r="J17" s="274" t="s">
        <v>104</v>
      </c>
      <c r="K17" s="69" t="s">
        <v>255</v>
      </c>
    </row>
    <row r="18" spans="2:11" s="33" customFormat="1" ht="21">
      <c r="B18" s="62" t="s">
        <v>13</v>
      </c>
      <c r="C18" s="169">
        <v>0.05</v>
      </c>
      <c r="D18" s="592">
        <v>0.1</v>
      </c>
      <c r="E18" s="592">
        <v>0.1</v>
      </c>
      <c r="F18" s="611">
        <v>0.1</v>
      </c>
      <c r="H18" s="34"/>
      <c r="J18" s="274" t="s">
        <v>13</v>
      </c>
      <c r="K18" s="69" t="s">
        <v>255</v>
      </c>
    </row>
    <row r="19" spans="2:11" s="33" customFormat="1" ht="41.25" customHeight="1">
      <c r="B19" s="266" t="s">
        <v>594</v>
      </c>
      <c r="C19" s="170">
        <f t="shared" ref="C19:F19" si="1">C16/(1-C18)</f>
        <v>3.7894736842105265</v>
      </c>
      <c r="D19" s="593">
        <f t="shared" si="1"/>
        <v>2.8888888888888888</v>
      </c>
      <c r="E19" s="605">
        <f t="shared" si="1"/>
        <v>4.7777777777777777</v>
      </c>
      <c r="F19" s="605">
        <f t="shared" si="1"/>
        <v>0.48888888888888887</v>
      </c>
      <c r="H19" s="34"/>
      <c r="J19" s="273" t="s">
        <v>594</v>
      </c>
      <c r="K19" s="69" t="s">
        <v>255</v>
      </c>
    </row>
    <row r="20" spans="2:11" s="33" customFormat="1" ht="45" customHeight="1">
      <c r="B20" s="66" t="s">
        <v>14</v>
      </c>
      <c r="C20" s="579" t="s">
        <v>105</v>
      </c>
      <c r="D20" s="594" t="s">
        <v>105</v>
      </c>
      <c r="E20" s="606" t="s">
        <v>106</v>
      </c>
      <c r="F20" s="612" t="s">
        <v>107</v>
      </c>
      <c r="H20" s="34"/>
      <c r="J20" s="275" t="s">
        <v>14</v>
      </c>
      <c r="K20" s="164" t="s">
        <v>107</v>
      </c>
    </row>
    <row r="21" spans="2:11" s="33" customFormat="1" ht="66" customHeight="1">
      <c r="B21" s="66" t="s">
        <v>17</v>
      </c>
      <c r="C21" s="578" t="s">
        <v>108</v>
      </c>
      <c r="D21" s="595" t="s">
        <v>108</v>
      </c>
      <c r="E21" s="607" t="s">
        <v>109</v>
      </c>
      <c r="F21" s="607" t="s">
        <v>110</v>
      </c>
      <c r="H21" s="34"/>
      <c r="J21" s="275" t="s">
        <v>17</v>
      </c>
      <c r="K21" s="32" t="s">
        <v>102</v>
      </c>
    </row>
    <row r="22" spans="2:11" s="33" customFormat="1" ht="21">
      <c r="B22" s="6" t="s">
        <v>20</v>
      </c>
      <c r="C22" s="571" t="s">
        <v>21</v>
      </c>
      <c r="D22" s="596" t="s">
        <v>21</v>
      </c>
      <c r="E22" s="608" t="s">
        <v>111</v>
      </c>
      <c r="F22" s="608" t="s">
        <v>112</v>
      </c>
      <c r="H22" s="34"/>
      <c r="J22" s="269" t="s">
        <v>20</v>
      </c>
      <c r="K22" s="69" t="s">
        <v>112</v>
      </c>
    </row>
    <row r="23" spans="2:11" s="33" customFormat="1" ht="21">
      <c r="B23" s="6" t="s">
        <v>24</v>
      </c>
      <c r="C23" s="571" t="s">
        <v>113</v>
      </c>
      <c r="D23" s="596" t="s">
        <v>113</v>
      </c>
      <c r="E23" s="596" t="s">
        <v>114</v>
      </c>
      <c r="F23" s="596" t="s">
        <v>115</v>
      </c>
      <c r="H23" s="34"/>
      <c r="J23" s="269" t="s">
        <v>24</v>
      </c>
      <c r="K23" s="14" t="s">
        <v>115</v>
      </c>
    </row>
    <row r="24" spans="2:11" s="33" customFormat="1" ht="21">
      <c r="B24" s="6" t="s">
        <v>27</v>
      </c>
      <c r="C24" s="573">
        <v>42585</v>
      </c>
      <c r="D24" s="597">
        <v>43375</v>
      </c>
      <c r="E24" s="597">
        <v>41900</v>
      </c>
      <c r="F24" s="597">
        <v>41555</v>
      </c>
      <c r="H24" s="34"/>
      <c r="J24" s="269" t="s">
        <v>27</v>
      </c>
      <c r="K24" s="450">
        <v>41556</v>
      </c>
    </row>
    <row r="25" spans="2:11" s="33" customFormat="1" ht="21">
      <c r="B25" s="6" t="s">
        <v>260</v>
      </c>
      <c r="C25" s="571" t="s">
        <v>63</v>
      </c>
      <c r="D25" s="596" t="s">
        <v>63</v>
      </c>
      <c r="E25" s="596" t="s">
        <v>116</v>
      </c>
      <c r="F25" s="596" t="s">
        <v>116</v>
      </c>
      <c r="H25" s="34"/>
      <c r="J25" s="269" t="s">
        <v>260</v>
      </c>
      <c r="K25" s="14" t="s">
        <v>116</v>
      </c>
    </row>
    <row r="26" spans="2:11" s="33" customFormat="1" ht="92.5" customHeight="1">
      <c r="B26" s="6" t="s">
        <v>28</v>
      </c>
      <c r="C26" s="574" t="s">
        <v>117</v>
      </c>
      <c r="D26" s="587" t="s">
        <v>117</v>
      </c>
      <c r="E26" s="587" t="s">
        <v>392</v>
      </c>
      <c r="F26" s="587" t="s">
        <v>301</v>
      </c>
      <c r="H26" s="34"/>
      <c r="J26" s="269" t="s">
        <v>28</v>
      </c>
      <c r="K26" s="24" t="s">
        <v>301</v>
      </c>
    </row>
    <row r="27" spans="2:11" s="33" customFormat="1" ht="21">
      <c r="B27" s="267" t="s">
        <v>264</v>
      </c>
      <c r="C27" s="571" t="s">
        <v>118</v>
      </c>
      <c r="D27" s="596" t="s">
        <v>118</v>
      </c>
      <c r="E27" s="596" t="s">
        <v>119</v>
      </c>
      <c r="F27" s="596" t="s">
        <v>120</v>
      </c>
      <c r="H27" s="34"/>
      <c r="J27" s="276" t="s">
        <v>264</v>
      </c>
      <c r="K27" s="14" t="s">
        <v>122</v>
      </c>
    </row>
    <row r="28" spans="2:11" s="33" customFormat="1" ht="21">
      <c r="B28" s="6" t="s">
        <v>37</v>
      </c>
      <c r="C28" s="574" t="s">
        <v>123</v>
      </c>
      <c r="D28" s="598" t="s">
        <v>434</v>
      </c>
      <c r="E28" s="596" t="s">
        <v>124</v>
      </c>
      <c r="F28" s="596" t="s">
        <v>125</v>
      </c>
      <c r="H28" s="34"/>
      <c r="J28" s="269" t="s">
        <v>37</v>
      </c>
      <c r="K28" s="14" t="s">
        <v>126</v>
      </c>
    </row>
    <row r="29" spans="2:11" s="33" customFormat="1" ht="21">
      <c r="B29" s="6" t="s">
        <v>39</v>
      </c>
      <c r="C29" s="571" t="s">
        <v>40</v>
      </c>
      <c r="D29" s="596" t="s">
        <v>40</v>
      </c>
      <c r="E29" s="596" t="s">
        <v>40</v>
      </c>
      <c r="F29" s="596" t="s">
        <v>40</v>
      </c>
      <c r="H29" s="34"/>
      <c r="J29" s="269" t="s">
        <v>39</v>
      </c>
      <c r="K29" s="14" t="s">
        <v>40</v>
      </c>
    </row>
    <row r="30" spans="2:11" s="33" customFormat="1" ht="103.5" customHeight="1">
      <c r="B30" s="6" t="s">
        <v>43</v>
      </c>
      <c r="C30" s="571" t="s">
        <v>255</v>
      </c>
      <c r="D30" s="587" t="s">
        <v>430</v>
      </c>
      <c r="E30" s="587" t="s">
        <v>127</v>
      </c>
      <c r="F30" s="587" t="s">
        <v>127</v>
      </c>
      <c r="H30" s="34"/>
      <c r="J30" s="269" t="s">
        <v>43</v>
      </c>
      <c r="K30" s="24" t="s">
        <v>255</v>
      </c>
    </row>
    <row r="31" spans="2:11" s="33" customFormat="1" ht="18.5">
      <c r="B31" s="6" t="s">
        <v>415</v>
      </c>
      <c r="C31" s="571" t="s">
        <v>255</v>
      </c>
      <c r="D31" s="596" t="s">
        <v>255</v>
      </c>
      <c r="E31" s="587" t="s">
        <v>255</v>
      </c>
      <c r="F31" s="587" t="s">
        <v>255</v>
      </c>
      <c r="H31" s="34"/>
      <c r="J31" s="269" t="s">
        <v>415</v>
      </c>
      <c r="K31" s="353" t="s">
        <v>255</v>
      </c>
    </row>
    <row r="32" spans="2:11" s="33" customFormat="1" ht="66" customHeight="1">
      <c r="B32" s="7" t="s">
        <v>44</v>
      </c>
      <c r="C32" s="701" t="s">
        <v>727</v>
      </c>
      <c r="D32" s="701" t="s">
        <v>728</v>
      </c>
      <c r="E32" s="711" t="s">
        <v>729</v>
      </c>
      <c r="F32" s="711" t="s">
        <v>730</v>
      </c>
      <c r="H32" s="34"/>
      <c r="J32" s="271" t="s">
        <v>44</v>
      </c>
      <c r="K32" s="194" t="s">
        <v>731</v>
      </c>
    </row>
    <row r="33" spans="2:11" s="33" customFormat="1" ht="57" customHeight="1">
      <c r="B33" s="184" t="s">
        <v>45</v>
      </c>
      <c r="C33" s="572" t="s">
        <v>292</v>
      </c>
      <c r="D33" s="572" t="s">
        <v>292</v>
      </c>
      <c r="E33" s="572" t="s">
        <v>299</v>
      </c>
      <c r="F33" s="572" t="s">
        <v>255</v>
      </c>
      <c r="H33" s="34"/>
      <c r="J33" s="281" t="s">
        <v>45</v>
      </c>
      <c r="K33" s="192" t="s">
        <v>255</v>
      </c>
    </row>
    <row r="34" spans="2:11" s="33" customFormat="1" ht="18.5">
      <c r="B34" s="184" t="s">
        <v>293</v>
      </c>
      <c r="C34" s="572" t="s">
        <v>255</v>
      </c>
      <c r="D34" s="572" t="s">
        <v>255</v>
      </c>
      <c r="E34" s="572" t="s">
        <v>255</v>
      </c>
      <c r="F34" s="572" t="s">
        <v>255</v>
      </c>
      <c r="H34" s="34"/>
      <c r="J34" s="281" t="s">
        <v>293</v>
      </c>
      <c r="K34" s="192" t="s">
        <v>255</v>
      </c>
    </row>
    <row r="35" spans="2:11" s="33" customFormat="1" ht="19" thickBot="1">
      <c r="B35" s="185" t="s">
        <v>540</v>
      </c>
      <c r="C35" s="580" t="s">
        <v>255</v>
      </c>
      <c r="D35" s="599" t="s">
        <v>255</v>
      </c>
      <c r="E35" s="599" t="s">
        <v>255</v>
      </c>
      <c r="F35" s="599" t="s">
        <v>255</v>
      </c>
      <c r="H35" s="34"/>
      <c r="J35" s="282" t="s">
        <v>540</v>
      </c>
      <c r="K35" s="193" t="s">
        <v>255</v>
      </c>
    </row>
    <row r="36" spans="2:11" s="33" customFormat="1" ht="18.5">
      <c r="B36" s="1043"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6" s="1043"/>
      <c r="D36" s="1043"/>
      <c r="E36" s="1043"/>
      <c r="F36" s="1043"/>
      <c r="H36" s="34"/>
      <c r="J36" s="73"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row>
    <row r="37" spans="2:11" s="33" customFormat="1" ht="18.5">
      <c r="B37" s="1023" t="str">
        <f>Choléra!B37</f>
        <v>2 Source : MENU DE PRODUITS UNICEF POUR LES VACCINS FOURNIS PAR L’UNICEF À GAVI, L’ALLIANCE DU VACCIN (https://www.unicef.org/supply/media/17191/file/Gavi-Product-Menu-May-2023.pdf)</v>
      </c>
      <c r="C37" s="1023"/>
      <c r="D37" s="1023"/>
      <c r="E37" s="1023"/>
      <c r="F37" s="1023"/>
      <c r="H37" s="34"/>
      <c r="J37" s="73" t="str">
        <f>B37</f>
        <v>2 Source : MENU DE PRODUITS UNICEF POUR LES VACCINS FOURNIS PAR L’UNICEF À GAVI, L’ALLIANCE DU VACCIN (https://www.unicef.org/supply/media/17191/file/Gavi-Product-Menu-May-2023.pdf)</v>
      </c>
    </row>
    <row r="38" spans="2:11" s="33" customFormat="1" ht="18.5">
      <c r="B38" s="1033" t="str">
        <f>Choléra!B38</f>
        <v>3 Source : Note de synthèse de l'OMS: http://www.who.int/immunization/documents/positionpapers/en/</v>
      </c>
      <c r="C38" s="1033"/>
      <c r="D38" s="1033"/>
      <c r="E38" s="1033"/>
      <c r="F38" s="1033"/>
      <c r="H38" s="34"/>
      <c r="J38" s="73" t="str">
        <f>B38</f>
        <v>3 Source : Note de synthèse de l'OMS: http://www.who.int/immunization/documents/positionpapers/en/</v>
      </c>
    </row>
    <row r="39" spans="2:11" s="33" customFormat="1" ht="18.5">
      <c r="B39" s="33" t="str">
        <f>Choléra!B39</f>
        <v xml:space="preserve">4 Source : Secrétariat de Gavi, voir l'onglet définitions pour les détails </v>
      </c>
      <c r="H39" s="34"/>
      <c r="J39" s="73" t="str">
        <f>B39</f>
        <v xml:space="preserve">4 Source : Secrétariat de Gavi, voir l'onglet définitions pour les détails </v>
      </c>
    </row>
    <row r="40" spans="2:11" s="33" customFormat="1" ht="18.5">
      <c r="B40" s="33" t="str">
        <f>Choléra!B40</f>
        <v>5 Source : Étude des estimations OMS des taux indicatifs de perte en vaccins, 2021</v>
      </c>
      <c r="H40" s="34"/>
      <c r="J40" s="73" t="str">
        <f>B40</f>
        <v>5 Source : Étude des estimations OMS des taux indicatifs de perte en vaccins, 2021</v>
      </c>
    </row>
    <row r="41" spans="2:11" s="33" customFormat="1" ht="18.5">
      <c r="B41" s="244" t="s">
        <v>435</v>
      </c>
      <c r="H41" s="34"/>
      <c r="K41" s="92"/>
    </row>
    <row r="42" spans="2:11" s="33" customFormat="1" ht="18.5">
      <c r="B42" s="33" t="s">
        <v>437</v>
      </c>
      <c r="H42" s="34"/>
      <c r="K42" s="75"/>
    </row>
    <row r="43" spans="2:11" s="33" customFormat="1" ht="18.5">
      <c r="B43" s="33" t="s">
        <v>436</v>
      </c>
      <c r="H43" s="34"/>
    </row>
    <row r="44" spans="2:11" s="33" customFormat="1" ht="18.5">
      <c r="H44" s="34"/>
      <c r="K44" s="75"/>
    </row>
  </sheetData>
  <sheetProtection selectLockedCells="1"/>
  <mergeCells count="7">
    <mergeCell ref="B38:F38"/>
    <mergeCell ref="B2:F2"/>
    <mergeCell ref="B4:F5"/>
    <mergeCell ref="J3:K5"/>
    <mergeCell ref="C7:F7"/>
    <mergeCell ref="B37:F37"/>
    <mergeCell ref="B36:F36"/>
  </mergeCells>
  <hyperlinks>
    <hyperlink ref="C32" r:id="rId1" xr:uid="{FFB2255D-A496-40DA-8123-34D7239F78F9}"/>
    <hyperlink ref="D32" r:id="rId2" xr:uid="{030C6B2F-D817-440B-8EC9-F55B53261069}"/>
    <hyperlink ref="E32" r:id="rId3" xr:uid="{45A759A5-DE6E-4093-819B-0AAD9EA6A9D2}"/>
    <hyperlink ref="F32" r:id="rId4" xr:uid="{4ADB5605-B2EF-403A-A7CC-B0224DA21AEC}"/>
    <hyperlink ref="K32" r:id="rId5" xr:uid="{BE2E5FF7-DEEF-4DF0-8387-5CDF4322D5D9}"/>
  </hyperlinks>
  <pageMargins left="0.23622047244094499" right="0.23622047244094499" top="0.74803149606299202" bottom="0.74803149606299202" header="0.31496062992126" footer="0.31496062992126"/>
  <pageSetup paperSize="8" scale="35" orientation="landscape" r:id="rId6"/>
  <drawing r:id="rId7"/>
  <legacy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B1:AE51"/>
  <sheetViews>
    <sheetView showGridLines="0" topLeftCell="A10" zoomScale="50" zoomScaleNormal="50" workbookViewId="0">
      <selection activeCell="AE27" sqref="AE27"/>
    </sheetView>
  </sheetViews>
  <sheetFormatPr defaultColWidth="11.453125" defaultRowHeight="14.5"/>
  <cols>
    <col min="1" max="1" width="6.26953125" customWidth="1"/>
    <col min="2" max="4" width="76.81640625" customWidth="1"/>
    <col min="5" max="7" width="7.7265625" customWidth="1"/>
    <col min="8" max="8" width="11.1796875" customWidth="1"/>
    <col min="9" max="9" width="20.1796875" customWidth="1"/>
    <col min="10" max="10" width="11" customWidth="1"/>
    <col min="11" max="11" width="11.1796875" customWidth="1"/>
    <col min="12" max="12" width="11.36328125" customWidth="1"/>
    <col min="13" max="13" width="7.7265625" customWidth="1"/>
    <col min="14" max="14" width="9.7265625" customWidth="1"/>
    <col min="15" max="18" width="7.7265625" customWidth="1"/>
    <col min="19" max="19" width="13" customWidth="1"/>
    <col min="20" max="23" width="7.7265625" customWidth="1"/>
    <col min="24" max="24" width="11" customWidth="1"/>
    <col min="25" max="25" width="11.453125" customWidth="1"/>
    <col min="26" max="26" width="9.1796875" style="12" customWidth="1"/>
    <col min="27" max="27" width="11.453125" customWidth="1"/>
    <col min="28" max="28" width="76.453125" customWidth="1"/>
    <col min="29" max="29" width="46.453125" customWidth="1"/>
    <col min="30" max="30" width="46.7265625" customWidth="1"/>
    <col min="31" max="31" width="37" customWidth="1"/>
  </cols>
  <sheetData>
    <row r="1" spans="2:31" ht="16.5" customHeight="1"/>
    <row r="2" spans="2:31" ht="47.25" customHeight="1">
      <c r="B2" s="1022" t="str">
        <f>Choléra!B2</f>
        <v>DANS LE MENU</v>
      </c>
      <c r="C2" s="1022"/>
      <c r="D2" s="1022"/>
      <c r="E2" s="1022"/>
      <c r="F2" s="1022"/>
      <c r="G2" s="1022"/>
      <c r="H2" s="1022"/>
      <c r="I2" s="1022"/>
      <c r="J2" s="1022"/>
      <c r="K2" s="1022"/>
      <c r="L2" s="1022"/>
      <c r="M2" s="1022"/>
      <c r="N2" s="1022"/>
      <c r="O2" s="246"/>
      <c r="P2" s="246"/>
      <c r="Q2" s="246"/>
      <c r="R2" s="246"/>
      <c r="S2" s="246"/>
      <c r="T2" s="246"/>
      <c r="U2" s="246"/>
      <c r="V2" s="246"/>
      <c r="W2" s="246"/>
      <c r="X2" s="246"/>
      <c r="AB2" s="1029" t="str">
        <f>Choléra!P2</f>
        <v>AUTRES VACCINS PRÉ-QUALIFIÉS NON PRÉSENTÉS DANS LE MENU DE GAVI</v>
      </c>
      <c r="AC2" s="1029"/>
      <c r="AD2" s="1029"/>
      <c r="AE2" s="26"/>
    </row>
    <row r="3" spans="2:31" ht="15" customHeight="1">
      <c r="AB3" s="1023" t="str">
        <f>Choléra!P3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AC3" s="1023"/>
      <c r="AD3" s="1023"/>
      <c r="AE3" s="1023"/>
    </row>
    <row r="4" spans="2:31" s="33" customFormat="1" ht="30" customHeight="1">
      <c r="B4" s="1023" t="str">
        <f>Choléra!B4</f>
        <v xml:space="preserve">Les vaccins indiqués ci-dessous sont actuellement proposés par Gavi et figurent dans le portail de soutien du pays.   
</v>
      </c>
      <c r="C4" s="1023"/>
      <c r="D4" s="1023"/>
      <c r="E4" s="1023"/>
      <c r="F4" s="1023"/>
      <c r="G4" s="1023"/>
      <c r="H4" s="1023"/>
      <c r="I4" s="1023"/>
      <c r="J4" s="242"/>
      <c r="K4" s="242"/>
      <c r="L4" s="242"/>
      <c r="M4" s="242"/>
      <c r="N4" s="242"/>
      <c r="O4" s="242"/>
      <c r="P4" s="242"/>
      <c r="Q4" s="242"/>
      <c r="R4" s="242"/>
      <c r="S4" s="242"/>
      <c r="T4" s="242"/>
      <c r="U4" s="242"/>
      <c r="V4" s="242"/>
      <c r="W4" s="242"/>
      <c r="X4" s="242"/>
      <c r="Z4" s="34"/>
      <c r="AB4" s="1023"/>
      <c r="AC4" s="1023"/>
      <c r="AD4" s="1023"/>
      <c r="AE4" s="1023"/>
    </row>
    <row r="5" spans="2:31" s="33" customFormat="1" ht="18.5">
      <c r="B5" s="1023"/>
      <c r="C5" s="1023"/>
      <c r="D5" s="1023"/>
      <c r="E5" s="1023"/>
      <c r="F5" s="1023"/>
      <c r="G5" s="1023"/>
      <c r="H5" s="1023"/>
      <c r="I5" s="1023"/>
      <c r="J5" s="242"/>
      <c r="K5" s="242"/>
      <c r="L5" s="242"/>
      <c r="M5" s="242"/>
      <c r="N5" s="242"/>
      <c r="O5" s="242"/>
      <c r="P5" s="242"/>
      <c r="Q5" s="242"/>
      <c r="R5" s="242"/>
      <c r="S5" s="242"/>
      <c r="T5" s="242"/>
      <c r="U5" s="242"/>
      <c r="V5" s="242"/>
      <c r="W5" s="242"/>
      <c r="X5" s="242"/>
      <c r="Z5" s="34"/>
      <c r="AB5" s="153"/>
      <c r="AC5" s="153"/>
      <c r="AD5" s="153"/>
      <c r="AE5" s="89"/>
    </row>
    <row r="6" spans="2:31" s="33" customFormat="1" ht="19" thickBot="1">
      <c r="E6" s="91"/>
      <c r="F6" s="91"/>
      <c r="G6" s="91"/>
      <c r="H6" s="91"/>
      <c r="I6" s="91"/>
      <c r="J6" s="91"/>
      <c r="K6" s="91"/>
      <c r="L6" s="91"/>
      <c r="M6" s="91"/>
      <c r="N6" s="91"/>
      <c r="O6" s="91"/>
      <c r="P6" s="91"/>
      <c r="Q6" s="91"/>
      <c r="R6" s="91"/>
      <c r="S6" s="91"/>
      <c r="T6" s="91"/>
      <c r="U6" s="91"/>
      <c r="V6" s="91"/>
      <c r="W6" s="91"/>
      <c r="X6" s="91"/>
      <c r="Z6" s="34"/>
      <c r="AB6" s="260"/>
      <c r="AC6" s="260"/>
      <c r="AD6" s="260"/>
      <c r="AE6" s="260"/>
    </row>
    <row r="7" spans="2:31" s="33" customFormat="1" ht="21" customHeight="1">
      <c r="B7" s="5" t="s">
        <v>3</v>
      </c>
      <c r="C7" s="1025" t="s">
        <v>128</v>
      </c>
      <c r="D7" s="1026"/>
      <c r="E7" s="1026"/>
      <c r="F7" s="1026"/>
      <c r="G7" s="1026"/>
      <c r="H7" s="1026"/>
      <c r="I7" s="1026"/>
      <c r="J7" s="1026"/>
      <c r="K7" s="1026"/>
      <c r="L7" s="1026"/>
      <c r="M7" s="1026"/>
      <c r="N7" s="1026"/>
      <c r="O7" s="1026"/>
      <c r="P7" s="1026"/>
      <c r="Q7" s="1026"/>
      <c r="R7" s="1026"/>
      <c r="S7" s="1026"/>
      <c r="T7" s="1026"/>
      <c r="U7" s="1026"/>
      <c r="V7" s="1026"/>
      <c r="W7" s="1026"/>
      <c r="X7" s="1027"/>
      <c r="Z7" s="34"/>
      <c r="AB7" s="268" t="s">
        <v>3</v>
      </c>
      <c r="AC7" s="1323" t="s">
        <v>128</v>
      </c>
      <c r="AD7" s="1324"/>
      <c r="AE7" s="1325"/>
    </row>
    <row r="8" spans="2:31" s="33" customFormat="1" ht="21" customHeight="1">
      <c r="B8" s="6" t="s">
        <v>47</v>
      </c>
      <c r="C8" s="989" t="s">
        <v>128</v>
      </c>
      <c r="D8" s="990"/>
      <c r="E8" s="990"/>
      <c r="F8" s="990"/>
      <c r="G8" s="990"/>
      <c r="H8" s="990"/>
      <c r="I8" s="990"/>
      <c r="J8" s="990"/>
      <c r="K8" s="990"/>
      <c r="L8" s="990"/>
      <c r="M8" s="990"/>
      <c r="N8" s="990"/>
      <c r="O8" s="990"/>
      <c r="P8" s="990"/>
      <c r="Q8" s="990"/>
      <c r="R8" s="990"/>
      <c r="S8" s="990"/>
      <c r="T8" s="990"/>
      <c r="U8" s="990"/>
      <c r="V8" s="990"/>
      <c r="W8" s="990"/>
      <c r="X8" s="991"/>
      <c r="Z8" s="34"/>
      <c r="AB8" s="269" t="s">
        <v>47</v>
      </c>
      <c r="AC8" s="1326" t="s">
        <v>128</v>
      </c>
      <c r="AD8" s="1327"/>
      <c r="AE8" s="1328"/>
    </row>
    <row r="9" spans="2:31" s="33" customFormat="1" ht="21">
      <c r="B9" s="6" t="s">
        <v>5</v>
      </c>
      <c r="C9" s="1217" t="s">
        <v>255</v>
      </c>
      <c r="D9" s="1218"/>
      <c r="E9" s="1218"/>
      <c r="F9" s="1218"/>
      <c r="G9" s="1218"/>
      <c r="H9" s="1218"/>
      <c r="I9" s="1218"/>
      <c r="J9" s="1218"/>
      <c r="K9" s="1218"/>
      <c r="L9" s="1218"/>
      <c r="M9" s="1218"/>
      <c r="N9" s="1218"/>
      <c r="O9" s="1218"/>
      <c r="P9" s="1218"/>
      <c r="Q9" s="1218"/>
      <c r="R9" s="1218"/>
      <c r="S9" s="1218"/>
      <c r="T9" s="1218"/>
      <c r="U9" s="1218"/>
      <c r="V9" s="1218"/>
      <c r="W9" s="1218"/>
      <c r="X9" s="1219"/>
      <c r="Z9" s="34"/>
      <c r="AB9" s="269" t="s">
        <v>5</v>
      </c>
      <c r="AC9" s="1283" t="s">
        <v>255</v>
      </c>
      <c r="AD9" s="1284"/>
      <c r="AE9" s="1285"/>
    </row>
    <row r="10" spans="2:31" s="33" customFormat="1" ht="68.25" customHeight="1">
      <c r="B10" s="30" t="s">
        <v>8</v>
      </c>
      <c r="C10" s="1295" t="s">
        <v>412</v>
      </c>
      <c r="D10" s="1249"/>
      <c r="E10" s="1220" t="s">
        <v>355</v>
      </c>
      <c r="F10" s="1221"/>
      <c r="G10" s="1221"/>
      <c r="H10" s="1221"/>
      <c r="I10" s="1221"/>
      <c r="J10" s="1221"/>
      <c r="K10" s="1221"/>
      <c r="L10" s="1221"/>
      <c r="M10" s="1221"/>
      <c r="N10" s="1221"/>
      <c r="O10" s="1221"/>
      <c r="P10" s="1221"/>
      <c r="Q10" s="1221"/>
      <c r="R10" s="1221"/>
      <c r="S10" s="1221"/>
      <c r="T10" s="1221"/>
      <c r="U10" s="1221"/>
      <c r="V10" s="1221"/>
      <c r="W10" s="1221"/>
      <c r="X10" s="1301"/>
      <c r="Z10" s="34"/>
      <c r="AB10" s="270" t="s">
        <v>8</v>
      </c>
      <c r="AC10" s="42" t="s">
        <v>356</v>
      </c>
      <c r="AD10" s="43" t="s">
        <v>357</v>
      </c>
      <c r="AE10" s="44" t="s">
        <v>358</v>
      </c>
    </row>
    <row r="11" spans="2:31" s="33" customFormat="1" ht="21" customHeight="1">
      <c r="B11" s="264" t="s">
        <v>631</v>
      </c>
      <c r="C11" s="1296" t="s">
        <v>300</v>
      </c>
      <c r="D11" s="1297"/>
      <c r="E11" s="1298" t="s">
        <v>300</v>
      </c>
      <c r="F11" s="1299"/>
      <c r="G11" s="1299"/>
      <c r="H11" s="1299"/>
      <c r="I11" s="1299"/>
      <c r="J11" s="1299"/>
      <c r="K11" s="1299"/>
      <c r="L11" s="1299"/>
      <c r="M11" s="1299"/>
      <c r="N11" s="1299"/>
      <c r="O11" s="1299"/>
      <c r="P11" s="1299"/>
      <c r="Q11" s="1299"/>
      <c r="R11" s="1299"/>
      <c r="S11" s="1299"/>
      <c r="T11" s="1299"/>
      <c r="U11" s="1299"/>
      <c r="V11" s="1299"/>
      <c r="W11" s="1299"/>
      <c r="X11" s="1300"/>
      <c r="Z11" s="34"/>
      <c r="AB11" s="302" t="s">
        <v>631</v>
      </c>
      <c r="AC11" s="46" t="s">
        <v>255</v>
      </c>
      <c r="AD11" s="47" t="s">
        <v>255</v>
      </c>
      <c r="AE11" s="48" t="s">
        <v>255</v>
      </c>
    </row>
    <row r="12" spans="2:31" s="33" customFormat="1" ht="45" customHeight="1">
      <c r="B12" s="6" t="s">
        <v>269</v>
      </c>
      <c r="C12" s="332" t="s">
        <v>302</v>
      </c>
      <c r="D12" s="328" t="s">
        <v>303</v>
      </c>
      <c r="E12" s="1307" t="s">
        <v>302</v>
      </c>
      <c r="F12" s="1308"/>
      <c r="G12" s="1308"/>
      <c r="H12" s="1308"/>
      <c r="I12" s="1308"/>
      <c r="J12" s="1308"/>
      <c r="K12" s="1308"/>
      <c r="L12" s="1308"/>
      <c r="M12" s="1308"/>
      <c r="N12" s="1309"/>
      <c r="O12" s="1307" t="s">
        <v>303</v>
      </c>
      <c r="P12" s="1308"/>
      <c r="Q12" s="1308"/>
      <c r="R12" s="1308"/>
      <c r="S12" s="1308"/>
      <c r="T12" s="1308"/>
      <c r="U12" s="1308"/>
      <c r="V12" s="1308"/>
      <c r="W12" s="1308"/>
      <c r="X12" s="1309"/>
      <c r="Z12" s="34"/>
      <c r="AB12" s="269" t="s">
        <v>269</v>
      </c>
      <c r="AC12" s="46" t="s">
        <v>255</v>
      </c>
      <c r="AD12" s="47" t="s">
        <v>255</v>
      </c>
      <c r="AE12" s="48" t="s">
        <v>255</v>
      </c>
    </row>
    <row r="13" spans="2:31" s="33" customFormat="1" ht="39.75" customHeight="1">
      <c r="B13" s="7" t="s">
        <v>11</v>
      </c>
      <c r="C13" s="171" t="s">
        <v>138</v>
      </c>
      <c r="D13" s="324" t="s">
        <v>129</v>
      </c>
      <c r="E13" s="992" t="s">
        <v>138</v>
      </c>
      <c r="F13" s="993"/>
      <c r="G13" s="993"/>
      <c r="H13" s="993"/>
      <c r="I13" s="993"/>
      <c r="J13" s="993"/>
      <c r="K13" s="993"/>
      <c r="L13" s="993"/>
      <c r="M13" s="993"/>
      <c r="N13" s="994"/>
      <c r="O13" s="992" t="s">
        <v>129</v>
      </c>
      <c r="P13" s="993"/>
      <c r="Q13" s="993"/>
      <c r="R13" s="993"/>
      <c r="S13" s="993"/>
      <c r="T13" s="993"/>
      <c r="U13" s="993"/>
      <c r="V13" s="993"/>
      <c r="W13" s="993"/>
      <c r="X13" s="994"/>
      <c r="Z13" s="34"/>
      <c r="AB13" s="271" t="s">
        <v>11</v>
      </c>
      <c r="AC13" s="51" t="s">
        <v>129</v>
      </c>
      <c r="AD13" s="52" t="s">
        <v>129</v>
      </c>
      <c r="AE13" s="57" t="s">
        <v>129</v>
      </c>
    </row>
    <row r="14" spans="2:31" s="33" customFormat="1" ht="21">
      <c r="B14" s="362" t="s">
        <v>632</v>
      </c>
      <c r="C14" s="345">
        <v>0.52</v>
      </c>
      <c r="D14" s="346">
        <v>0.52</v>
      </c>
      <c r="E14" s="1236">
        <v>0.39</v>
      </c>
      <c r="F14" s="1199"/>
      <c r="G14" s="1199"/>
      <c r="H14" s="1199"/>
      <c r="I14" s="1199"/>
      <c r="J14" s="1199"/>
      <c r="K14" s="1199"/>
      <c r="L14" s="1199"/>
      <c r="M14" s="1199"/>
      <c r="N14" s="1243"/>
      <c r="O14" s="1236">
        <v>0.39</v>
      </c>
      <c r="P14" s="1199"/>
      <c r="Q14" s="1199"/>
      <c r="R14" s="1199"/>
      <c r="S14" s="1199"/>
      <c r="T14" s="1199"/>
      <c r="U14" s="1199"/>
      <c r="V14" s="1199"/>
      <c r="W14" s="1199"/>
      <c r="X14" s="1319"/>
      <c r="Z14" s="34"/>
      <c r="AA14" s="106"/>
      <c r="AB14" s="363" t="s">
        <v>632</v>
      </c>
      <c r="AC14" s="107" t="s">
        <v>255</v>
      </c>
      <c r="AD14" s="108" t="s">
        <v>255</v>
      </c>
      <c r="AE14" s="95" t="s">
        <v>255</v>
      </c>
    </row>
    <row r="15" spans="2:31" s="33" customFormat="1" ht="44.25" customHeight="1">
      <c r="B15" s="59" t="s">
        <v>391</v>
      </c>
      <c r="C15" s="283">
        <v>2</v>
      </c>
      <c r="D15" s="329">
        <v>1</v>
      </c>
      <c r="E15" s="1269">
        <v>2</v>
      </c>
      <c r="F15" s="1270"/>
      <c r="G15" s="1270"/>
      <c r="H15" s="1270"/>
      <c r="I15" s="1270"/>
      <c r="J15" s="1270"/>
      <c r="K15" s="1270"/>
      <c r="L15" s="1270"/>
      <c r="M15" s="1270"/>
      <c r="N15" s="1271"/>
      <c r="O15" s="1269">
        <v>1</v>
      </c>
      <c r="P15" s="1270"/>
      <c r="Q15" s="1270"/>
      <c r="R15" s="1270"/>
      <c r="S15" s="1270"/>
      <c r="T15" s="1270"/>
      <c r="U15" s="1270"/>
      <c r="V15" s="1270"/>
      <c r="W15" s="1270"/>
      <c r="X15" s="1310"/>
      <c r="Z15" s="34"/>
      <c r="AA15" s="106"/>
      <c r="AB15" s="272" t="s">
        <v>391</v>
      </c>
      <c r="AC15" s="157">
        <v>1</v>
      </c>
      <c r="AD15" s="158">
        <v>1</v>
      </c>
      <c r="AE15" s="156">
        <v>1</v>
      </c>
    </row>
    <row r="16" spans="2:31" s="33" customFormat="1" ht="21">
      <c r="B16" s="285" t="s">
        <v>633</v>
      </c>
      <c r="C16" s="339">
        <f>C14*C15</f>
        <v>1.04</v>
      </c>
      <c r="D16" s="340">
        <f>D15*D14</f>
        <v>0.52</v>
      </c>
      <c r="E16" s="1236">
        <f>E14*E15</f>
        <v>0.78</v>
      </c>
      <c r="F16" s="1199"/>
      <c r="G16" s="1199"/>
      <c r="H16" s="1199"/>
      <c r="I16" s="1199"/>
      <c r="J16" s="1199"/>
      <c r="K16" s="1199"/>
      <c r="L16" s="1199"/>
      <c r="M16" s="1199"/>
      <c r="N16" s="1243"/>
      <c r="O16" s="1236">
        <f>O15*O14</f>
        <v>0.39</v>
      </c>
      <c r="P16" s="1199"/>
      <c r="Q16" s="1199"/>
      <c r="R16" s="1199"/>
      <c r="S16" s="1199"/>
      <c r="T16" s="1199"/>
      <c r="U16" s="1199"/>
      <c r="V16" s="1199"/>
      <c r="W16" s="1199"/>
      <c r="X16" s="1319"/>
      <c r="Z16" s="34"/>
      <c r="AA16" s="109"/>
      <c r="AB16" s="284" t="s">
        <v>633</v>
      </c>
      <c r="AC16" s="107" t="s">
        <v>255</v>
      </c>
      <c r="AD16" s="108" t="s">
        <v>255</v>
      </c>
      <c r="AE16" s="95" t="s">
        <v>255</v>
      </c>
    </row>
    <row r="17" spans="2:31" s="33" customFormat="1" ht="21">
      <c r="B17" s="62" t="s">
        <v>12</v>
      </c>
      <c r="C17" s="372" t="s">
        <v>442</v>
      </c>
      <c r="D17" s="343">
        <v>0.1</v>
      </c>
      <c r="E17" s="1304">
        <f>(100-(100/1.67))/100</f>
        <v>0.40119760479041916</v>
      </c>
      <c r="F17" s="1305"/>
      <c r="G17" s="1305"/>
      <c r="H17" s="1305"/>
      <c r="I17" s="1305"/>
      <c r="J17" s="1305"/>
      <c r="K17" s="1305"/>
      <c r="L17" s="1305"/>
      <c r="M17" s="1305"/>
      <c r="N17" s="1318"/>
      <c r="O17" s="1304">
        <f>(100-(100/1.11))/100</f>
        <v>9.9099099099099142E-2</v>
      </c>
      <c r="P17" s="1305"/>
      <c r="Q17" s="1305"/>
      <c r="R17" s="1305"/>
      <c r="S17" s="1305"/>
      <c r="T17" s="1305"/>
      <c r="U17" s="1305"/>
      <c r="V17" s="1305"/>
      <c r="W17" s="1305"/>
      <c r="X17" s="1306"/>
      <c r="Z17" s="34"/>
      <c r="AA17" s="106"/>
      <c r="AB17" s="274" t="s">
        <v>12</v>
      </c>
      <c r="AC17" s="110" t="s">
        <v>255</v>
      </c>
      <c r="AD17" s="111" t="s">
        <v>255</v>
      </c>
      <c r="AE17" s="96" t="s">
        <v>255</v>
      </c>
    </row>
    <row r="18" spans="2:31" s="33" customFormat="1" ht="21">
      <c r="B18" s="62" t="s">
        <v>13</v>
      </c>
      <c r="C18" s="341">
        <v>0.3</v>
      </c>
      <c r="D18" s="342">
        <v>0.1</v>
      </c>
      <c r="E18" s="1314">
        <v>0.4</v>
      </c>
      <c r="F18" s="1315"/>
      <c r="G18" s="1315"/>
      <c r="H18" s="1315"/>
      <c r="I18" s="1315"/>
      <c r="J18" s="1312"/>
      <c r="K18" s="1312"/>
      <c r="L18" s="1312"/>
      <c r="M18" s="1312"/>
      <c r="N18" s="1313"/>
      <c r="O18" s="1311">
        <v>0.1</v>
      </c>
      <c r="P18" s="1312"/>
      <c r="Q18" s="1312"/>
      <c r="R18" s="1312"/>
      <c r="S18" s="1312"/>
      <c r="T18" s="1312"/>
      <c r="U18" s="1312"/>
      <c r="V18" s="1312"/>
      <c r="W18" s="1312"/>
      <c r="X18" s="1313"/>
      <c r="Z18" s="34"/>
      <c r="AB18" s="274" t="s">
        <v>13</v>
      </c>
      <c r="AC18" s="112" t="s">
        <v>255</v>
      </c>
      <c r="AD18" s="113" t="s">
        <v>255</v>
      </c>
      <c r="AE18" s="97" t="s">
        <v>255</v>
      </c>
    </row>
    <row r="19" spans="2:31" s="33" customFormat="1" ht="39.5">
      <c r="B19" s="266" t="s">
        <v>594</v>
      </c>
      <c r="C19" s="344">
        <f>C16/(1-C18)</f>
        <v>1.4857142857142858</v>
      </c>
      <c r="D19" s="347">
        <f>D16/(1-D18)</f>
        <v>0.57777777777777783</v>
      </c>
      <c r="E19" s="1272">
        <f>E16/(1-E18)</f>
        <v>1.3</v>
      </c>
      <c r="F19" s="1273"/>
      <c r="G19" s="1273"/>
      <c r="H19" s="1273"/>
      <c r="I19" s="1273"/>
      <c r="J19" s="1273"/>
      <c r="K19" s="1273"/>
      <c r="L19" s="1273"/>
      <c r="M19" s="1273"/>
      <c r="N19" s="1274"/>
      <c r="O19" s="1320">
        <f>O16/(1-O18)</f>
        <v>0.43333333333333335</v>
      </c>
      <c r="P19" s="1321"/>
      <c r="Q19" s="1321"/>
      <c r="R19" s="1321"/>
      <c r="S19" s="1321"/>
      <c r="T19" s="1321"/>
      <c r="U19" s="1321"/>
      <c r="V19" s="1321"/>
      <c r="W19" s="1321"/>
      <c r="X19" s="1322"/>
      <c r="Z19" s="34"/>
      <c r="AB19" s="273" t="s">
        <v>594</v>
      </c>
      <c r="AC19" s="114" t="s">
        <v>255</v>
      </c>
      <c r="AD19" s="115" t="s">
        <v>255</v>
      </c>
      <c r="AE19" s="98" t="s">
        <v>255</v>
      </c>
    </row>
    <row r="20" spans="2:31" s="33" customFormat="1" ht="49.5" customHeight="1">
      <c r="B20" s="66" t="s">
        <v>14</v>
      </c>
      <c r="C20" s="326" t="s">
        <v>438</v>
      </c>
      <c r="D20" s="330" t="s">
        <v>438</v>
      </c>
      <c r="E20" s="1302" t="s">
        <v>439</v>
      </c>
      <c r="F20" s="1303"/>
      <c r="G20" s="1303"/>
      <c r="H20" s="1303"/>
      <c r="I20" s="1303"/>
      <c r="J20" s="1290" t="s">
        <v>304</v>
      </c>
      <c r="K20" s="1259"/>
      <c r="L20" s="1259"/>
      <c r="M20" s="1259"/>
      <c r="N20" s="1291"/>
      <c r="O20" s="1316" t="s">
        <v>440</v>
      </c>
      <c r="P20" s="1317"/>
      <c r="Q20" s="1317"/>
      <c r="R20" s="1317"/>
      <c r="S20" s="1317"/>
      <c r="T20" s="1290" t="s">
        <v>304</v>
      </c>
      <c r="U20" s="1259"/>
      <c r="V20" s="1259"/>
      <c r="W20" s="1259"/>
      <c r="X20" s="1291"/>
      <c r="Z20" s="34"/>
      <c r="AB20" s="275" t="s">
        <v>14</v>
      </c>
      <c r="AC20" s="116" t="s">
        <v>79</v>
      </c>
      <c r="AD20" s="117" t="s">
        <v>79</v>
      </c>
      <c r="AE20" s="103" t="s">
        <v>130</v>
      </c>
    </row>
    <row r="21" spans="2:31" s="33" customFormat="1" ht="59.25" customHeight="1">
      <c r="B21" s="66" t="s">
        <v>17</v>
      </c>
      <c r="C21" s="337" t="s">
        <v>404</v>
      </c>
      <c r="D21" s="325" t="s">
        <v>404</v>
      </c>
      <c r="E21" s="1292" t="s">
        <v>404</v>
      </c>
      <c r="F21" s="1293"/>
      <c r="G21" s="1293"/>
      <c r="H21" s="1293"/>
      <c r="I21" s="1293"/>
      <c r="J21" s="1276" t="s">
        <v>405</v>
      </c>
      <c r="K21" s="1277"/>
      <c r="L21" s="1277"/>
      <c r="M21" s="1277"/>
      <c r="N21" s="1278"/>
      <c r="O21" s="1292" t="s">
        <v>404</v>
      </c>
      <c r="P21" s="1293"/>
      <c r="Q21" s="1293"/>
      <c r="R21" s="1293"/>
      <c r="S21" s="1293"/>
      <c r="T21" s="1276" t="s">
        <v>405</v>
      </c>
      <c r="U21" s="1277"/>
      <c r="V21" s="1277"/>
      <c r="W21" s="1277"/>
      <c r="X21" s="1278"/>
      <c r="Z21" s="34"/>
      <c r="AB21" s="275" t="s">
        <v>17</v>
      </c>
      <c r="AC21" s="116" t="s">
        <v>404</v>
      </c>
      <c r="AD21" s="117" t="s">
        <v>404</v>
      </c>
      <c r="AE21" s="103" t="s">
        <v>405</v>
      </c>
    </row>
    <row r="22" spans="2:31" s="33" customFormat="1" ht="21">
      <c r="B22" s="6" t="s">
        <v>20</v>
      </c>
      <c r="C22" s="327" t="s">
        <v>21</v>
      </c>
      <c r="D22" s="333" t="s">
        <v>21</v>
      </c>
      <c r="E22" s="1264" t="s">
        <v>21</v>
      </c>
      <c r="F22" s="1265"/>
      <c r="G22" s="1265"/>
      <c r="H22" s="1265"/>
      <c r="I22" s="1265"/>
      <c r="J22" s="1266" t="s">
        <v>131</v>
      </c>
      <c r="K22" s="990"/>
      <c r="L22" s="990"/>
      <c r="M22" s="990"/>
      <c r="N22" s="991"/>
      <c r="O22" s="1264" t="s">
        <v>21</v>
      </c>
      <c r="P22" s="1265"/>
      <c r="Q22" s="1265"/>
      <c r="R22" s="1265"/>
      <c r="S22" s="1265"/>
      <c r="T22" s="1266" t="s">
        <v>131</v>
      </c>
      <c r="U22" s="990"/>
      <c r="V22" s="990"/>
      <c r="W22" s="990"/>
      <c r="X22" s="991"/>
      <c r="Z22" s="34"/>
      <c r="AB22" s="269" t="s">
        <v>20</v>
      </c>
      <c r="AC22" s="41" t="s">
        <v>21</v>
      </c>
      <c r="AD22" s="45" t="s">
        <v>21</v>
      </c>
      <c r="AE22" s="37" t="s">
        <v>131</v>
      </c>
    </row>
    <row r="23" spans="2:31" s="33" customFormat="1" ht="21">
      <c r="B23" s="6" t="s">
        <v>24</v>
      </c>
      <c r="C23" s="327" t="s">
        <v>25</v>
      </c>
      <c r="D23" s="333" t="s">
        <v>25</v>
      </c>
      <c r="E23" s="1279" t="s">
        <v>25</v>
      </c>
      <c r="F23" s="1280"/>
      <c r="G23" s="1280"/>
      <c r="H23" s="1280"/>
      <c r="I23" s="1280"/>
      <c r="J23" s="1266" t="s">
        <v>132</v>
      </c>
      <c r="K23" s="990"/>
      <c r="L23" s="990"/>
      <c r="M23" s="990"/>
      <c r="N23" s="991"/>
      <c r="O23" s="1279" t="s">
        <v>25</v>
      </c>
      <c r="P23" s="1280"/>
      <c r="Q23" s="1280"/>
      <c r="R23" s="1280"/>
      <c r="S23" s="1280"/>
      <c r="T23" s="1266" t="s">
        <v>132</v>
      </c>
      <c r="U23" s="990"/>
      <c r="V23" s="990"/>
      <c r="W23" s="990"/>
      <c r="X23" s="991"/>
      <c r="Z23" s="34"/>
      <c r="AB23" s="269" t="s">
        <v>24</v>
      </c>
      <c r="AC23" s="41" t="s">
        <v>25</v>
      </c>
      <c r="AD23" s="45" t="s">
        <v>25</v>
      </c>
      <c r="AE23" s="37" t="s">
        <v>132</v>
      </c>
    </row>
    <row r="24" spans="2:31" s="33" customFormat="1" ht="21">
      <c r="B24" s="6" t="s">
        <v>27</v>
      </c>
      <c r="C24" s="451">
        <v>34015</v>
      </c>
      <c r="D24" s="452">
        <v>34015</v>
      </c>
      <c r="E24" s="1267">
        <v>34015</v>
      </c>
      <c r="F24" s="1268"/>
      <c r="G24" s="1268"/>
      <c r="H24" s="1268"/>
      <c r="I24" s="1268"/>
      <c r="J24" s="1275">
        <v>35529</v>
      </c>
      <c r="K24" s="1002"/>
      <c r="L24" s="1002"/>
      <c r="M24" s="1002"/>
      <c r="N24" s="1003"/>
      <c r="O24" s="1267">
        <v>34015</v>
      </c>
      <c r="P24" s="1268"/>
      <c r="Q24" s="1268"/>
      <c r="R24" s="1268"/>
      <c r="S24" s="1268"/>
      <c r="T24" s="1275">
        <v>35529</v>
      </c>
      <c r="U24" s="1002"/>
      <c r="V24" s="1002"/>
      <c r="W24" s="1002"/>
      <c r="X24" s="1003"/>
      <c r="Z24" s="34"/>
      <c r="AB24" s="269" t="s">
        <v>27</v>
      </c>
      <c r="AC24" s="453">
        <v>34015</v>
      </c>
      <c r="AD24" s="454">
        <v>34015</v>
      </c>
      <c r="AE24" s="455">
        <v>38964</v>
      </c>
    </row>
    <row r="25" spans="2:31" s="33" customFormat="1" ht="21">
      <c r="B25" s="6" t="s">
        <v>260</v>
      </c>
      <c r="C25" s="327" t="s">
        <v>116</v>
      </c>
      <c r="D25" s="333" t="s">
        <v>116</v>
      </c>
      <c r="E25" s="1279" t="s">
        <v>116</v>
      </c>
      <c r="F25" s="1280"/>
      <c r="G25" s="1280"/>
      <c r="H25" s="1280"/>
      <c r="I25" s="1280"/>
      <c r="J25" s="1266" t="s">
        <v>116</v>
      </c>
      <c r="K25" s="990"/>
      <c r="L25" s="990"/>
      <c r="M25" s="990"/>
      <c r="N25" s="991"/>
      <c r="O25" s="1279" t="s">
        <v>116</v>
      </c>
      <c r="P25" s="1280"/>
      <c r="Q25" s="1280"/>
      <c r="R25" s="1280"/>
      <c r="S25" s="1280"/>
      <c r="T25" s="1266" t="s">
        <v>116</v>
      </c>
      <c r="U25" s="990"/>
      <c r="V25" s="990"/>
      <c r="W25" s="990"/>
      <c r="X25" s="991"/>
      <c r="Z25" s="34"/>
      <c r="AB25" s="269" t="s">
        <v>260</v>
      </c>
      <c r="AC25" s="41" t="s">
        <v>116</v>
      </c>
      <c r="AD25" s="45" t="s">
        <v>116</v>
      </c>
      <c r="AE25" s="37" t="s">
        <v>116</v>
      </c>
    </row>
    <row r="26" spans="2:31" s="33" customFormat="1" ht="90" customHeight="1">
      <c r="B26" s="6" t="s">
        <v>28</v>
      </c>
      <c r="C26" s="171" t="s">
        <v>413</v>
      </c>
      <c r="D26" s="334" t="s">
        <v>394</v>
      </c>
      <c r="E26" s="1281" t="s">
        <v>393</v>
      </c>
      <c r="F26" s="1282"/>
      <c r="G26" s="1282"/>
      <c r="H26" s="1282"/>
      <c r="I26" s="1282"/>
      <c r="J26" s="1266" t="s">
        <v>64</v>
      </c>
      <c r="K26" s="990"/>
      <c r="L26" s="990"/>
      <c r="M26" s="990"/>
      <c r="N26" s="991"/>
      <c r="O26" s="1281" t="s">
        <v>393</v>
      </c>
      <c r="P26" s="1282"/>
      <c r="Q26" s="1282"/>
      <c r="R26" s="1282"/>
      <c r="S26" s="1282"/>
      <c r="T26" s="1266" t="s">
        <v>64</v>
      </c>
      <c r="U26" s="990"/>
      <c r="V26" s="990"/>
      <c r="W26" s="990"/>
      <c r="X26" s="991"/>
      <c r="Z26" s="34"/>
      <c r="AB26" s="269" t="s">
        <v>28</v>
      </c>
      <c r="AC26" s="53" t="s">
        <v>394</v>
      </c>
      <c r="AD26" s="56" t="s">
        <v>394</v>
      </c>
      <c r="AE26" s="38" t="s">
        <v>64</v>
      </c>
    </row>
    <row r="27" spans="2:31" s="33" customFormat="1" ht="37">
      <c r="B27" s="267" t="s">
        <v>264</v>
      </c>
      <c r="C27" s="371" t="s">
        <v>441</v>
      </c>
      <c r="D27" s="334" t="s">
        <v>441</v>
      </c>
      <c r="E27" s="1281" t="s">
        <v>408</v>
      </c>
      <c r="F27" s="1282"/>
      <c r="G27" s="1282"/>
      <c r="H27" s="1282"/>
      <c r="I27" s="1282"/>
      <c r="J27" s="1266" t="s">
        <v>121</v>
      </c>
      <c r="K27" s="990"/>
      <c r="L27" s="990"/>
      <c r="M27" s="990"/>
      <c r="N27" s="991"/>
      <c r="O27" s="1281" t="s">
        <v>408</v>
      </c>
      <c r="P27" s="1282"/>
      <c r="Q27" s="1282"/>
      <c r="R27" s="1282"/>
      <c r="S27" s="1282"/>
      <c r="T27" s="1266" t="s">
        <v>121</v>
      </c>
      <c r="U27" s="990"/>
      <c r="V27" s="990"/>
      <c r="W27" s="990"/>
      <c r="X27" s="991"/>
      <c r="Z27" s="34"/>
      <c r="AB27" s="276" t="s">
        <v>264</v>
      </c>
      <c r="AC27" s="41" t="s">
        <v>118</v>
      </c>
      <c r="AD27" s="45" t="s">
        <v>118</v>
      </c>
      <c r="AE27" s="38" t="s">
        <v>133</v>
      </c>
    </row>
    <row r="28" spans="2:31" s="33" customFormat="1" ht="90" customHeight="1">
      <c r="B28" s="6" t="s">
        <v>37</v>
      </c>
      <c r="C28" s="171" t="s">
        <v>794</v>
      </c>
      <c r="D28" s="334" t="s">
        <v>795</v>
      </c>
      <c r="E28" s="1329" t="s">
        <v>796</v>
      </c>
      <c r="F28" s="1282"/>
      <c r="G28" s="1282"/>
      <c r="H28" s="1282"/>
      <c r="I28" s="1282"/>
      <c r="J28" s="1294" t="s">
        <v>797</v>
      </c>
      <c r="K28" s="993"/>
      <c r="L28" s="993"/>
      <c r="M28" s="993"/>
      <c r="N28" s="994"/>
      <c r="O28" s="1329" t="s">
        <v>796</v>
      </c>
      <c r="P28" s="1282"/>
      <c r="Q28" s="1282"/>
      <c r="R28" s="1282"/>
      <c r="S28" s="1282"/>
      <c r="T28" s="1294" t="s">
        <v>798</v>
      </c>
      <c r="U28" s="993"/>
      <c r="V28" s="993"/>
      <c r="W28" s="993"/>
      <c r="X28" s="994"/>
      <c r="Z28" s="34"/>
      <c r="AB28" s="269" t="s">
        <v>37</v>
      </c>
      <c r="AC28" s="288" t="s">
        <v>799</v>
      </c>
      <c r="AD28" s="56" t="s">
        <v>800</v>
      </c>
      <c r="AE28" s="37" t="s">
        <v>134</v>
      </c>
    </row>
    <row r="29" spans="2:31" s="33" customFormat="1" ht="21">
      <c r="B29" s="6" t="s">
        <v>39</v>
      </c>
      <c r="C29" s="327" t="s">
        <v>40</v>
      </c>
      <c r="D29" s="333" t="s">
        <v>40</v>
      </c>
      <c r="E29" s="1279" t="s">
        <v>40</v>
      </c>
      <c r="F29" s="1280"/>
      <c r="G29" s="1280"/>
      <c r="H29" s="1280"/>
      <c r="I29" s="1280"/>
      <c r="J29" s="1266" t="s">
        <v>40</v>
      </c>
      <c r="K29" s="990"/>
      <c r="L29" s="990"/>
      <c r="M29" s="990"/>
      <c r="N29" s="991"/>
      <c r="O29" s="1279" t="s">
        <v>40</v>
      </c>
      <c r="P29" s="1280"/>
      <c r="Q29" s="1280"/>
      <c r="R29" s="1280"/>
      <c r="S29" s="1280"/>
      <c r="T29" s="1266" t="s">
        <v>40</v>
      </c>
      <c r="U29" s="990"/>
      <c r="V29" s="990"/>
      <c r="W29" s="990"/>
      <c r="X29" s="991"/>
      <c r="Z29" s="34"/>
      <c r="AB29" s="269" t="s">
        <v>39</v>
      </c>
      <c r="AC29" s="41" t="s">
        <v>40</v>
      </c>
      <c r="AD29" s="45" t="s">
        <v>40</v>
      </c>
      <c r="AE29" s="37" t="s">
        <v>40</v>
      </c>
    </row>
    <row r="30" spans="2:31" s="33" customFormat="1" ht="114" customHeight="1">
      <c r="B30" s="84" t="s">
        <v>43</v>
      </c>
      <c r="C30" s="171" t="s">
        <v>127</v>
      </c>
      <c r="D30" s="334" t="s">
        <v>127</v>
      </c>
      <c r="E30" s="1281" t="s">
        <v>127</v>
      </c>
      <c r="F30" s="1282"/>
      <c r="G30" s="1282"/>
      <c r="H30" s="1282"/>
      <c r="I30" s="1282"/>
      <c r="J30" s="1289" t="s">
        <v>127</v>
      </c>
      <c r="K30" s="993"/>
      <c r="L30" s="993"/>
      <c r="M30" s="993"/>
      <c r="N30" s="994"/>
      <c r="O30" s="1281" t="s">
        <v>127</v>
      </c>
      <c r="P30" s="1282"/>
      <c r="Q30" s="1282"/>
      <c r="R30" s="1282"/>
      <c r="S30" s="1282"/>
      <c r="T30" s="1289" t="s">
        <v>127</v>
      </c>
      <c r="U30" s="993"/>
      <c r="V30" s="993"/>
      <c r="W30" s="993"/>
      <c r="X30" s="994"/>
      <c r="Z30" s="34"/>
      <c r="AB30" s="280" t="s">
        <v>43</v>
      </c>
      <c r="AC30" s="41" t="s">
        <v>255</v>
      </c>
      <c r="AD30" s="56" t="s">
        <v>127</v>
      </c>
      <c r="AE30" s="38" t="s">
        <v>127</v>
      </c>
    </row>
    <row r="31" spans="2:31" s="33" customFormat="1" ht="114" customHeight="1">
      <c r="B31" s="84" t="s">
        <v>415</v>
      </c>
      <c r="C31" s="357" t="s">
        <v>255</v>
      </c>
      <c r="D31" s="354" t="s">
        <v>255</v>
      </c>
      <c r="E31" s="1286" t="s">
        <v>255</v>
      </c>
      <c r="F31" s="1287"/>
      <c r="G31" s="1287"/>
      <c r="H31" s="1287"/>
      <c r="I31" s="1288"/>
      <c r="J31" s="1289" t="s">
        <v>255</v>
      </c>
      <c r="K31" s="993"/>
      <c r="L31" s="993"/>
      <c r="M31" s="993"/>
      <c r="N31" s="994"/>
      <c r="O31" s="1340" t="s">
        <v>255</v>
      </c>
      <c r="P31" s="1224"/>
      <c r="Q31" s="1224"/>
      <c r="R31" s="1224"/>
      <c r="S31" s="1341"/>
      <c r="T31" s="1289" t="s">
        <v>255</v>
      </c>
      <c r="U31" s="993"/>
      <c r="V31" s="993"/>
      <c r="W31" s="993"/>
      <c r="X31" s="994"/>
      <c r="Z31" s="34"/>
      <c r="AB31" s="280" t="s">
        <v>415</v>
      </c>
      <c r="AC31" s="355" t="s">
        <v>255</v>
      </c>
      <c r="AD31" s="356" t="s">
        <v>255</v>
      </c>
      <c r="AE31" s="38" t="s">
        <v>255</v>
      </c>
    </row>
    <row r="32" spans="2:31" s="33" customFormat="1" ht="78" customHeight="1">
      <c r="B32" s="85" t="s">
        <v>44</v>
      </c>
      <c r="C32" s="700" t="s">
        <v>710</v>
      </c>
      <c r="D32" s="699" t="s">
        <v>710</v>
      </c>
      <c r="E32" s="1337" t="s">
        <v>711</v>
      </c>
      <c r="F32" s="1338"/>
      <c r="G32" s="1338"/>
      <c r="H32" s="1338"/>
      <c r="I32" s="1339"/>
      <c r="J32" s="1334" t="s">
        <v>712</v>
      </c>
      <c r="K32" s="1091"/>
      <c r="L32" s="1091"/>
      <c r="M32" s="1091"/>
      <c r="N32" s="1091"/>
      <c r="O32" s="1331" t="s">
        <v>711</v>
      </c>
      <c r="P32" s="1332"/>
      <c r="Q32" s="1332"/>
      <c r="R32" s="1332"/>
      <c r="S32" s="1333"/>
      <c r="T32" s="1334" t="s">
        <v>712</v>
      </c>
      <c r="U32" s="1091"/>
      <c r="V32" s="1091"/>
      <c r="W32" s="1091"/>
      <c r="X32" s="1092"/>
      <c r="Z32" s="34"/>
      <c r="AB32" s="286" t="s">
        <v>44</v>
      </c>
      <c r="AC32" s="203" t="s">
        <v>713</v>
      </c>
      <c r="AD32" s="204" t="s">
        <v>714</v>
      </c>
      <c r="AE32" s="196" t="s">
        <v>715</v>
      </c>
    </row>
    <row r="33" spans="2:31" s="33" customFormat="1" ht="21">
      <c r="B33" s="85" t="s">
        <v>45</v>
      </c>
      <c r="C33" s="171" t="s">
        <v>255</v>
      </c>
      <c r="D33" s="335" t="s">
        <v>255</v>
      </c>
      <c r="E33" s="1279" t="s">
        <v>255</v>
      </c>
      <c r="F33" s="1280"/>
      <c r="G33" s="1280"/>
      <c r="H33" s="1280"/>
      <c r="I33" s="1280"/>
      <c r="J33" s="1266" t="s">
        <v>255</v>
      </c>
      <c r="K33" s="990"/>
      <c r="L33" s="990"/>
      <c r="M33" s="990"/>
      <c r="N33" s="991"/>
      <c r="O33" s="1279" t="s">
        <v>255</v>
      </c>
      <c r="P33" s="1280"/>
      <c r="Q33" s="1280"/>
      <c r="R33" s="1280"/>
      <c r="S33" s="1280"/>
      <c r="T33" s="1280" t="s">
        <v>255</v>
      </c>
      <c r="U33" s="1280"/>
      <c r="V33" s="1280"/>
      <c r="W33" s="1280"/>
      <c r="X33" s="1330"/>
      <c r="Z33" s="34"/>
      <c r="AB33" s="286" t="s">
        <v>45</v>
      </c>
      <c r="AC33" s="197" t="s">
        <v>255</v>
      </c>
      <c r="AD33" s="198" t="s">
        <v>255</v>
      </c>
      <c r="AE33" s="199" t="s">
        <v>255</v>
      </c>
    </row>
    <row r="34" spans="2:31" s="33" customFormat="1" ht="18.5">
      <c r="B34" s="85" t="s">
        <v>293</v>
      </c>
      <c r="C34" s="171" t="s">
        <v>255</v>
      </c>
      <c r="D34" s="335" t="s">
        <v>255</v>
      </c>
      <c r="E34" s="1279" t="s">
        <v>255</v>
      </c>
      <c r="F34" s="1280"/>
      <c r="G34" s="1280"/>
      <c r="H34" s="1280"/>
      <c r="I34" s="1280"/>
      <c r="J34" s="1266" t="s">
        <v>255</v>
      </c>
      <c r="K34" s="990"/>
      <c r="L34" s="990"/>
      <c r="M34" s="990"/>
      <c r="N34" s="991"/>
      <c r="O34" s="1279" t="s">
        <v>255</v>
      </c>
      <c r="P34" s="1280"/>
      <c r="Q34" s="1280"/>
      <c r="R34" s="1280"/>
      <c r="S34" s="1280"/>
      <c r="T34" s="1280" t="s">
        <v>255</v>
      </c>
      <c r="U34" s="1280"/>
      <c r="V34" s="1280"/>
      <c r="W34" s="1280"/>
      <c r="X34" s="1330"/>
      <c r="Z34" s="34"/>
      <c r="AB34" s="286" t="s">
        <v>293</v>
      </c>
      <c r="AC34" s="197" t="s">
        <v>255</v>
      </c>
      <c r="AD34" s="198" t="s">
        <v>255</v>
      </c>
      <c r="AE34" s="199" t="s">
        <v>255</v>
      </c>
    </row>
    <row r="35" spans="2:31" s="33" customFormat="1" ht="19" thickBot="1">
      <c r="B35" s="195" t="s">
        <v>540</v>
      </c>
      <c r="C35" s="338" t="s">
        <v>255</v>
      </c>
      <c r="D35" s="336" t="s">
        <v>255</v>
      </c>
      <c r="E35" s="1342" t="s">
        <v>255</v>
      </c>
      <c r="F35" s="1343"/>
      <c r="G35" s="1343"/>
      <c r="H35" s="1343"/>
      <c r="I35" s="1344"/>
      <c r="J35" s="1345" t="s">
        <v>255</v>
      </c>
      <c r="K35" s="1343"/>
      <c r="L35" s="1343"/>
      <c r="M35" s="1343"/>
      <c r="N35" s="1346"/>
      <c r="O35" s="1342" t="s">
        <v>255</v>
      </c>
      <c r="P35" s="1343"/>
      <c r="Q35" s="1343"/>
      <c r="R35" s="1343"/>
      <c r="S35" s="1344"/>
      <c r="T35" s="1345" t="s">
        <v>255</v>
      </c>
      <c r="U35" s="1343"/>
      <c r="V35" s="1343"/>
      <c r="W35" s="1343"/>
      <c r="X35" s="1346"/>
      <c r="Z35" s="34"/>
      <c r="AB35" s="287" t="s">
        <v>540</v>
      </c>
      <c r="AC35" s="200" t="s">
        <v>255</v>
      </c>
      <c r="AD35" s="201" t="s">
        <v>255</v>
      </c>
      <c r="AE35" s="202" t="s">
        <v>255</v>
      </c>
    </row>
    <row r="36" spans="2:31" s="33" customFormat="1" ht="18.5">
      <c r="B36" s="1023"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6" s="1023"/>
      <c r="D36" s="1023"/>
      <c r="E36" s="1023"/>
      <c r="F36" s="1023"/>
      <c r="G36" s="1023"/>
      <c r="H36" s="1023"/>
      <c r="I36" s="1023"/>
      <c r="J36" s="1023"/>
      <c r="K36" s="1023"/>
      <c r="L36" s="1023"/>
      <c r="M36" s="1023"/>
      <c r="N36" s="1023"/>
      <c r="O36" s="242"/>
      <c r="P36" s="242"/>
      <c r="Q36" s="242"/>
      <c r="R36" s="242"/>
      <c r="S36" s="242"/>
      <c r="T36" s="242"/>
      <c r="U36" s="242"/>
      <c r="V36" s="242"/>
      <c r="W36" s="242"/>
      <c r="X36" s="242"/>
      <c r="Z36" s="34"/>
      <c r="AB36" s="73"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row>
    <row r="37" spans="2:31" s="33" customFormat="1" ht="40.5" customHeight="1">
      <c r="B37" s="1347" t="str">
        <f>Choléra!B37</f>
        <v>2 Source : MENU DE PRODUITS UNICEF POUR LES VACCINS FOURNIS PAR L’UNICEF À GAVI, L’ALLIANCE DU VACCIN (https://www.unicef.org/supply/media/17191/file/Gavi-Product-Menu-May-2023.pdf)</v>
      </c>
      <c r="C37" s="1347"/>
      <c r="D37" s="1347"/>
      <c r="E37" s="1347"/>
      <c r="F37" s="1347"/>
      <c r="G37" s="1347"/>
      <c r="H37" s="1347"/>
      <c r="I37" s="1347"/>
      <c r="J37" s="1347"/>
      <c r="K37" s="1347"/>
      <c r="L37" s="1347"/>
      <c r="M37" s="1347"/>
      <c r="N37" s="1347"/>
      <c r="O37" s="153"/>
      <c r="P37" s="153"/>
      <c r="Q37" s="153"/>
      <c r="R37" s="153"/>
      <c r="S37" s="153"/>
      <c r="T37" s="153"/>
      <c r="U37" s="153"/>
      <c r="V37" s="153"/>
      <c r="W37" s="153"/>
      <c r="X37" s="153"/>
      <c r="Z37" s="34"/>
      <c r="AB37" s="73" t="str">
        <f>B37</f>
        <v>2 Source : MENU DE PRODUITS UNICEF POUR LES VACCINS FOURNIS PAR L’UNICEF À GAVI, L’ALLIANCE DU VACCIN (https://www.unicef.org/supply/media/17191/file/Gavi-Product-Menu-May-2023.pdf)</v>
      </c>
      <c r="AC37" s="105"/>
      <c r="AE37" s="105"/>
    </row>
    <row r="38" spans="2:31" s="33" customFormat="1" ht="18.5">
      <c r="B38" s="33" t="str">
        <f>Choléra!B38</f>
        <v>3 Source : Note de synthèse de l'OMS: http://www.who.int/immunization/documents/positionpapers/en/</v>
      </c>
      <c r="Z38" s="34"/>
      <c r="AB38" s="73" t="str">
        <f>B38</f>
        <v>3 Source : Note de synthèse de l'OMS: http://www.who.int/immunization/documents/positionpapers/en/</v>
      </c>
      <c r="AC38" s="76"/>
    </row>
    <row r="39" spans="2:31" s="33" customFormat="1" ht="18.5">
      <c r="B39" s="33" t="str">
        <f>Choléra!B39</f>
        <v xml:space="preserve">4 Source : Secrétariat de Gavi, voir l'onglet définitions pour les détails </v>
      </c>
      <c r="Z39" s="34"/>
      <c r="AB39" s="33" t="str">
        <f>B39</f>
        <v xml:space="preserve">4 Source : Secrétariat de Gavi, voir l'onglet définitions pour les détails </v>
      </c>
    </row>
    <row r="40" spans="2:31" s="33" customFormat="1" ht="18.5">
      <c r="B40" s="33" t="str">
        <f>Choléra!B40</f>
        <v>5 Source : Étude des estimations OMS des taux indicatifs de perte en vaccins, 2021</v>
      </c>
      <c r="Z40" s="34"/>
      <c r="AB40" s="33" t="str">
        <f>B40</f>
        <v>5 Source : Étude des estimations OMS des taux indicatifs de perte en vaccins, 2021</v>
      </c>
    </row>
    <row r="41" spans="2:31" s="33" customFormat="1" ht="18.5">
      <c r="B41" s="1034" t="s">
        <v>135</v>
      </c>
      <c r="C41" s="1034"/>
      <c r="D41" s="1034"/>
      <c r="E41" s="1034"/>
      <c r="F41" s="1034"/>
      <c r="G41" s="1034"/>
      <c r="H41" s="1034"/>
      <c r="I41" s="1034"/>
      <c r="J41" s="1034"/>
      <c r="K41" s="1034"/>
      <c r="L41" s="1034"/>
      <c r="M41" s="1034"/>
      <c r="N41" s="1034"/>
      <c r="O41" s="244"/>
      <c r="P41" s="244"/>
      <c r="Q41" s="244"/>
      <c r="R41" s="244"/>
      <c r="S41" s="244"/>
      <c r="T41" s="244"/>
      <c r="U41" s="244"/>
      <c r="V41" s="244"/>
      <c r="W41" s="244"/>
      <c r="X41" s="244"/>
      <c r="Z41" s="34"/>
    </row>
    <row r="42" spans="2:31" s="33" customFormat="1" ht="18.5">
      <c r="B42" s="1034" t="s">
        <v>418</v>
      </c>
      <c r="C42" s="1034"/>
      <c r="D42" s="1034"/>
      <c r="E42" s="1034"/>
      <c r="F42" s="1034"/>
      <c r="G42" s="1034"/>
      <c r="H42" s="1034"/>
      <c r="I42" s="1034"/>
      <c r="J42" s="1034"/>
      <c r="K42" s="1034"/>
      <c r="L42" s="1034"/>
      <c r="M42" s="1034"/>
      <c r="N42" s="1034"/>
      <c r="O42" s="1034"/>
      <c r="P42" s="1034"/>
      <c r="Q42" s="1034"/>
      <c r="Z42" s="34"/>
    </row>
    <row r="43" spans="2:31" s="33" customFormat="1" ht="18.5">
      <c r="Z43" s="34"/>
    </row>
    <row r="44" spans="2:31" s="33" customFormat="1" ht="18.5">
      <c r="Z44" s="34"/>
    </row>
    <row r="45" spans="2:31" s="33" customFormat="1" ht="18.5">
      <c r="Z45" s="34"/>
    </row>
    <row r="51" spans="28:31" ht="15.5">
      <c r="AB51" s="1335"/>
      <c r="AC51" s="1336"/>
      <c r="AD51" s="1336"/>
      <c r="AE51" s="1336"/>
    </row>
  </sheetData>
  <sheetProtection selectLockedCells="1"/>
  <mergeCells count="99">
    <mergeCell ref="AB51:AE51"/>
    <mergeCell ref="E30:I30"/>
    <mergeCell ref="J30:N30"/>
    <mergeCell ref="E32:I32"/>
    <mergeCell ref="J32:N32"/>
    <mergeCell ref="B36:N36"/>
    <mergeCell ref="O31:S31"/>
    <mergeCell ref="T31:X31"/>
    <mergeCell ref="E35:I35"/>
    <mergeCell ref="J35:N35"/>
    <mergeCell ref="O35:S35"/>
    <mergeCell ref="T35:X35"/>
    <mergeCell ref="B37:N37"/>
    <mergeCell ref="O33:S33"/>
    <mergeCell ref="B42:Q42"/>
    <mergeCell ref="T33:X33"/>
    <mergeCell ref="O28:S28"/>
    <mergeCell ref="O27:S27"/>
    <mergeCell ref="T26:X26"/>
    <mergeCell ref="O34:S34"/>
    <mergeCell ref="T34:X34"/>
    <mergeCell ref="O32:S32"/>
    <mergeCell ref="T32:X32"/>
    <mergeCell ref="O29:S29"/>
    <mergeCell ref="E27:I27"/>
    <mergeCell ref="J27:N27"/>
    <mergeCell ref="E28:I28"/>
    <mergeCell ref="J28:N28"/>
    <mergeCell ref="J34:N34"/>
    <mergeCell ref="E34:I34"/>
    <mergeCell ref="E33:I33"/>
    <mergeCell ref="J33:N33"/>
    <mergeCell ref="E29:I29"/>
    <mergeCell ref="J29:N29"/>
    <mergeCell ref="AB2:AD2"/>
    <mergeCell ref="B4:I5"/>
    <mergeCell ref="AC7:AE7"/>
    <mergeCell ref="AB3:AE4"/>
    <mergeCell ref="AC8:AE8"/>
    <mergeCell ref="B2:N2"/>
    <mergeCell ref="C7:X7"/>
    <mergeCell ref="C8:X8"/>
    <mergeCell ref="O20:S20"/>
    <mergeCell ref="E17:N17"/>
    <mergeCell ref="O12:X12"/>
    <mergeCell ref="O14:X14"/>
    <mergeCell ref="O16:X16"/>
    <mergeCell ref="O19:X19"/>
    <mergeCell ref="T21:X21"/>
    <mergeCell ref="O22:S22"/>
    <mergeCell ref="T22:X22"/>
    <mergeCell ref="C10:D10"/>
    <mergeCell ref="C11:D11"/>
    <mergeCell ref="E11:X11"/>
    <mergeCell ref="O13:X13"/>
    <mergeCell ref="E10:X10"/>
    <mergeCell ref="T20:X20"/>
    <mergeCell ref="E20:I20"/>
    <mergeCell ref="O17:X17"/>
    <mergeCell ref="E12:N12"/>
    <mergeCell ref="E13:N13"/>
    <mergeCell ref="O15:X15"/>
    <mergeCell ref="O18:X18"/>
    <mergeCell ref="E18:N18"/>
    <mergeCell ref="AC9:AE9"/>
    <mergeCell ref="C9:X9"/>
    <mergeCell ref="B41:N41"/>
    <mergeCell ref="T29:X29"/>
    <mergeCell ref="O30:S30"/>
    <mergeCell ref="E31:I31"/>
    <mergeCell ref="J31:N31"/>
    <mergeCell ref="J20:N20"/>
    <mergeCell ref="E21:I21"/>
    <mergeCell ref="E25:I25"/>
    <mergeCell ref="J25:N25"/>
    <mergeCell ref="T24:X24"/>
    <mergeCell ref="T30:X30"/>
    <mergeCell ref="T27:X27"/>
    <mergeCell ref="O21:S21"/>
    <mergeCell ref="T28:X28"/>
    <mergeCell ref="O23:S23"/>
    <mergeCell ref="O26:S26"/>
    <mergeCell ref="E23:I23"/>
    <mergeCell ref="T23:X23"/>
    <mergeCell ref="O24:S24"/>
    <mergeCell ref="O25:S25"/>
    <mergeCell ref="T25:X25"/>
    <mergeCell ref="J23:N23"/>
    <mergeCell ref="E26:I26"/>
    <mergeCell ref="J26:N26"/>
    <mergeCell ref="E22:I22"/>
    <mergeCell ref="J22:N22"/>
    <mergeCell ref="E24:I24"/>
    <mergeCell ref="E15:N15"/>
    <mergeCell ref="E14:N14"/>
    <mergeCell ref="E16:N16"/>
    <mergeCell ref="E19:N19"/>
    <mergeCell ref="J24:N24"/>
    <mergeCell ref="J21:N21"/>
  </mergeCells>
  <hyperlinks>
    <hyperlink ref="AD32" r:id="rId1" xr:uid="{00000000-0004-0000-0600-000000000000}"/>
    <hyperlink ref="AC32" r:id="rId2" xr:uid="{00000000-0004-0000-0600-000001000000}"/>
    <hyperlink ref="AE32" r:id="rId3" xr:uid="{00000000-0004-0000-0600-000003000000}"/>
    <hyperlink ref="J32" r:id="rId4" xr:uid="{9FB0B8CD-8A36-478F-8330-4E876AB023C0}"/>
    <hyperlink ref="E32" r:id="rId5" xr:uid="{EF0A5EFD-9CCA-41CC-98C1-53DE211497CB}"/>
    <hyperlink ref="T32" r:id="rId6" xr:uid="{A202C9E2-A556-453E-8940-5D7C28AA37FD}"/>
    <hyperlink ref="O32" r:id="rId7" xr:uid="{AC1C7224-FAC9-4C68-B355-B285AC9C1844}"/>
    <hyperlink ref="C32" r:id="rId8" xr:uid="{219CF870-F5B7-48F1-8F86-A6CD50A01921}"/>
    <hyperlink ref="D32" r:id="rId9" xr:uid="{6BEE6F4F-CD71-438C-8051-5141F776D41E}"/>
  </hyperlinks>
  <pageMargins left="0.25" right="0.25" top="0.75" bottom="0.75" header="0.3" footer="0.3"/>
  <pageSetup paperSize="8" scale="39" orientation="landscape" r:id="rId10"/>
  <drawing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B1:Q51"/>
  <sheetViews>
    <sheetView showGridLines="0" topLeftCell="A22" zoomScale="50" zoomScaleNormal="50" workbookViewId="0">
      <selection activeCell="O29" sqref="O29"/>
    </sheetView>
  </sheetViews>
  <sheetFormatPr defaultColWidth="11.453125" defaultRowHeight="14.5"/>
  <cols>
    <col min="1" max="1" width="6.26953125" customWidth="1"/>
    <col min="2" max="2" width="77.81640625" customWidth="1"/>
    <col min="3" max="3" width="41.1796875" customWidth="1"/>
    <col min="4" max="4" width="42.81640625" customWidth="1"/>
    <col min="5" max="5" width="37.36328125" customWidth="1"/>
    <col min="6" max="6" width="43.1796875" customWidth="1"/>
    <col min="7" max="7" width="41.81640625" customWidth="1"/>
    <col min="8" max="8" width="43.08984375" customWidth="1"/>
    <col min="9" max="9" width="41.453125" customWidth="1"/>
    <col min="10" max="10" width="43.26953125" customWidth="1"/>
    <col min="11" max="11" width="11.453125" customWidth="1"/>
    <col min="12" max="12" width="9.1796875" style="12" customWidth="1"/>
    <col min="13" max="13" width="11.453125" customWidth="1"/>
    <col min="14" max="14" width="76.81640625" customWidth="1"/>
    <col min="15" max="16" width="48.7265625" customWidth="1"/>
    <col min="17" max="17" width="47.7265625" customWidth="1"/>
  </cols>
  <sheetData>
    <row r="1" spans="2:17" ht="16.5" customHeight="1"/>
    <row r="2" spans="2:17" ht="47.25" customHeight="1">
      <c r="B2" s="15" t="str">
        <f>Choléra!B2</f>
        <v>DANS LE MENU</v>
      </c>
      <c r="C2" s="15"/>
      <c r="D2" s="15"/>
      <c r="E2" s="246"/>
      <c r="F2" s="246"/>
      <c r="G2" s="15"/>
      <c r="H2" s="15"/>
      <c r="I2" s="246"/>
      <c r="J2" s="246"/>
      <c r="N2" s="245" t="str">
        <f>Choléra!P2</f>
        <v>AUTRES VACCINS PRÉ-QUALIFIÉS NON PRÉSENTÉS DANS LE MENU DE GAVI</v>
      </c>
      <c r="O2" s="26"/>
      <c r="P2" s="26"/>
      <c r="Q2" s="26"/>
    </row>
    <row r="3" spans="2:17" s="33" customFormat="1" ht="21" customHeight="1">
      <c r="L3" s="34"/>
      <c r="N3" s="73" t="str">
        <f>Choléra!P3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O3" s="73"/>
      <c r="P3" s="73"/>
      <c r="Q3" s="73"/>
    </row>
    <row r="4" spans="2:17" s="33" customFormat="1" ht="33" customHeight="1">
      <c r="B4" s="1023" t="str">
        <f>Choléra!B4</f>
        <v xml:space="preserve">Les vaccins indiqués ci-dessous sont actuellement proposés par Gavi et figurent dans le portail de soutien du pays.   
</v>
      </c>
      <c r="C4" s="1023"/>
      <c r="D4" s="1023"/>
      <c r="E4" s="1023"/>
      <c r="F4" s="1023"/>
      <c r="G4" s="1023"/>
      <c r="H4" s="1023"/>
      <c r="L4" s="34"/>
      <c r="N4" s="73"/>
      <c r="O4" s="73"/>
      <c r="P4" s="73"/>
      <c r="Q4" s="73"/>
    </row>
    <row r="5" spans="2:17" s="33" customFormat="1" ht="18.5">
      <c r="B5" s="1023"/>
      <c r="C5" s="1023"/>
      <c r="D5" s="1023"/>
      <c r="E5" s="1023"/>
      <c r="F5" s="1023"/>
      <c r="G5" s="1023"/>
      <c r="H5" s="1023"/>
      <c r="I5" s="76"/>
      <c r="J5" s="76"/>
      <c r="L5" s="34"/>
      <c r="N5" s="153"/>
      <c r="O5" s="89"/>
      <c r="P5" s="89"/>
      <c r="Q5" s="89"/>
    </row>
    <row r="6" spans="2:17" s="33" customFormat="1" ht="19" thickBot="1">
      <c r="C6" s="91"/>
      <c r="D6" s="91"/>
      <c r="E6" s="76"/>
      <c r="F6" s="76"/>
      <c r="G6" s="91"/>
      <c r="H6" s="91"/>
      <c r="I6" s="76"/>
      <c r="J6" s="76"/>
      <c r="L6" s="34"/>
      <c r="N6" s="260"/>
      <c r="O6" s="260"/>
      <c r="P6" s="89"/>
    </row>
    <row r="7" spans="2:17" s="33" customFormat="1" ht="21" customHeight="1">
      <c r="B7" s="5" t="s">
        <v>3</v>
      </c>
      <c r="C7" s="1369" t="s">
        <v>136</v>
      </c>
      <c r="D7" s="1370"/>
      <c r="E7" s="1370"/>
      <c r="F7" s="1371"/>
      <c r="G7" s="1369" t="s">
        <v>136</v>
      </c>
      <c r="H7" s="1370"/>
      <c r="I7" s="1370"/>
      <c r="J7" s="1371"/>
      <c r="L7" s="34"/>
      <c r="N7" s="268" t="s">
        <v>3</v>
      </c>
      <c r="O7" s="1356" t="s">
        <v>136</v>
      </c>
      <c r="P7" s="1357"/>
      <c r="Q7" s="1358"/>
    </row>
    <row r="8" spans="2:17" s="33" customFormat="1" ht="21" customHeight="1">
      <c r="B8" s="6" t="s">
        <v>47</v>
      </c>
      <c r="C8" s="992" t="s">
        <v>137</v>
      </c>
      <c r="D8" s="993"/>
      <c r="E8" s="993"/>
      <c r="F8" s="994"/>
      <c r="G8" s="992" t="s">
        <v>137</v>
      </c>
      <c r="H8" s="993"/>
      <c r="I8" s="993"/>
      <c r="J8" s="994"/>
      <c r="L8" s="34"/>
      <c r="N8" s="269" t="s">
        <v>47</v>
      </c>
      <c r="O8" s="1359" t="s">
        <v>137</v>
      </c>
      <c r="P8" s="1360"/>
      <c r="Q8" s="1361"/>
    </row>
    <row r="9" spans="2:17" s="33" customFormat="1" ht="21">
      <c r="B9" s="6" t="s">
        <v>5</v>
      </c>
      <c r="C9" s="989" t="s">
        <v>255</v>
      </c>
      <c r="D9" s="990"/>
      <c r="E9" s="990"/>
      <c r="F9" s="991"/>
      <c r="G9" s="989" t="s">
        <v>255</v>
      </c>
      <c r="H9" s="990"/>
      <c r="I9" s="990"/>
      <c r="J9" s="991"/>
      <c r="L9" s="34"/>
      <c r="N9" s="269" t="s">
        <v>5</v>
      </c>
      <c r="O9" s="1353" t="s">
        <v>255</v>
      </c>
      <c r="P9" s="1354"/>
      <c r="Q9" s="1355"/>
    </row>
    <row r="10" spans="2:17" s="33" customFormat="1" ht="68.25" customHeight="1">
      <c r="B10" s="30" t="s">
        <v>8</v>
      </c>
      <c r="C10" s="1030" t="s">
        <v>359</v>
      </c>
      <c r="D10" s="1031"/>
      <c r="E10" s="1031"/>
      <c r="F10" s="1032"/>
      <c r="G10" s="1030" t="s">
        <v>360</v>
      </c>
      <c r="H10" s="1031"/>
      <c r="I10" s="1031"/>
      <c r="J10" s="1032"/>
      <c r="L10" s="34"/>
      <c r="N10" s="270" t="s">
        <v>8</v>
      </c>
      <c r="O10" s="1376" t="s">
        <v>356</v>
      </c>
      <c r="P10" s="1377"/>
      <c r="Q10" s="44" t="s">
        <v>357</v>
      </c>
    </row>
    <row r="11" spans="2:17" s="33" customFormat="1" ht="21" customHeight="1">
      <c r="B11" s="264" t="s">
        <v>631</v>
      </c>
      <c r="C11" s="1372" t="s">
        <v>300</v>
      </c>
      <c r="D11" s="1373"/>
      <c r="E11" s="1373"/>
      <c r="F11" s="1374"/>
      <c r="G11" s="1372" t="s">
        <v>300</v>
      </c>
      <c r="H11" s="1373"/>
      <c r="I11" s="1373"/>
      <c r="J11" s="1374"/>
      <c r="L11" s="34"/>
      <c r="N11" s="302" t="s">
        <v>631</v>
      </c>
      <c r="O11" s="1378" t="s">
        <v>255</v>
      </c>
      <c r="P11" s="1379"/>
      <c r="Q11" s="48" t="s">
        <v>255</v>
      </c>
    </row>
    <row r="12" spans="2:17" s="33" customFormat="1" ht="45" customHeight="1">
      <c r="B12" s="6" t="s">
        <v>305</v>
      </c>
      <c r="C12" s="1362" t="s">
        <v>52</v>
      </c>
      <c r="D12" s="1363"/>
      <c r="E12" s="1367" t="s">
        <v>294</v>
      </c>
      <c r="F12" s="1368"/>
      <c r="G12" s="1362" t="s">
        <v>52</v>
      </c>
      <c r="H12" s="1363"/>
      <c r="I12" s="1367" t="s">
        <v>294</v>
      </c>
      <c r="J12" s="1368"/>
      <c r="L12" s="34"/>
      <c r="N12" s="269" t="s">
        <v>305</v>
      </c>
      <c r="O12" s="1378" t="s">
        <v>255</v>
      </c>
      <c r="P12" s="1379"/>
      <c r="Q12" s="48" t="s">
        <v>255</v>
      </c>
    </row>
    <row r="13" spans="2:17" s="33" customFormat="1" ht="39.75" customHeight="1">
      <c r="B13" s="7" t="s">
        <v>11</v>
      </c>
      <c r="C13" s="992" t="s">
        <v>138</v>
      </c>
      <c r="D13" s="1085"/>
      <c r="E13" s="1086" t="s">
        <v>139</v>
      </c>
      <c r="F13" s="994"/>
      <c r="G13" s="992" t="s">
        <v>138</v>
      </c>
      <c r="H13" s="1085"/>
      <c r="I13" s="1086" t="s">
        <v>139</v>
      </c>
      <c r="J13" s="994"/>
      <c r="L13" s="34"/>
      <c r="N13" s="271" t="s">
        <v>11</v>
      </c>
      <c r="O13" s="1359" t="s">
        <v>138</v>
      </c>
      <c r="P13" s="1380"/>
      <c r="Q13" s="57" t="s">
        <v>138</v>
      </c>
    </row>
    <row r="14" spans="2:17" s="33" customFormat="1" ht="21">
      <c r="B14" s="362" t="s">
        <v>632</v>
      </c>
      <c r="C14" s="1375">
        <v>0.95</v>
      </c>
      <c r="D14" s="1200"/>
      <c r="E14" s="1198">
        <v>0.95</v>
      </c>
      <c r="F14" s="1319"/>
      <c r="G14" s="1375">
        <v>0.82</v>
      </c>
      <c r="H14" s="1200"/>
      <c r="I14" s="1198">
        <v>0.82</v>
      </c>
      <c r="J14" s="1319"/>
      <c r="L14" s="34"/>
      <c r="M14" s="106"/>
      <c r="N14" s="363" t="s">
        <v>632</v>
      </c>
      <c r="O14" s="1381" t="s">
        <v>255</v>
      </c>
      <c r="P14" s="1382"/>
      <c r="Q14" s="95" t="s">
        <v>255</v>
      </c>
    </row>
    <row r="15" spans="2:17" s="33" customFormat="1" ht="18.5">
      <c r="B15" s="59" t="s">
        <v>391</v>
      </c>
      <c r="C15" s="1364">
        <v>2</v>
      </c>
      <c r="D15" s="1365"/>
      <c r="E15" s="1366">
        <v>1</v>
      </c>
      <c r="F15" s="1310"/>
      <c r="G15" s="1364">
        <v>2</v>
      </c>
      <c r="H15" s="1365"/>
      <c r="I15" s="1366">
        <v>1</v>
      </c>
      <c r="J15" s="1310"/>
      <c r="L15" s="34"/>
      <c r="M15" s="106"/>
      <c r="N15" s="272" t="s">
        <v>391</v>
      </c>
      <c r="O15" s="1387">
        <v>1</v>
      </c>
      <c r="P15" s="1388"/>
      <c r="Q15" s="156">
        <v>1</v>
      </c>
    </row>
    <row r="16" spans="2:17" s="33" customFormat="1" ht="21">
      <c r="B16" s="285" t="s">
        <v>633</v>
      </c>
      <c r="C16" s="1391">
        <f>C14*C15</f>
        <v>1.9</v>
      </c>
      <c r="D16" s="1392"/>
      <c r="E16" s="1198">
        <f>E14*E15</f>
        <v>0.95</v>
      </c>
      <c r="F16" s="1319"/>
      <c r="G16" s="1375">
        <f>G14*G15</f>
        <v>1.64</v>
      </c>
      <c r="H16" s="1200"/>
      <c r="I16" s="1198">
        <f>I14*I15</f>
        <v>0.82</v>
      </c>
      <c r="J16" s="1319"/>
      <c r="L16" s="34"/>
      <c r="M16" s="109"/>
      <c r="N16" s="284" t="s">
        <v>633</v>
      </c>
      <c r="O16" s="1381" t="s">
        <v>255</v>
      </c>
      <c r="P16" s="1382"/>
      <c r="Q16" s="95" t="s">
        <v>255</v>
      </c>
    </row>
    <row r="17" spans="2:17" s="33" customFormat="1" ht="21.5" thickBot="1">
      <c r="B17" s="62" t="s">
        <v>12</v>
      </c>
      <c r="C17" s="1348" t="s">
        <v>417</v>
      </c>
      <c r="D17" s="1349"/>
      <c r="E17" s="1201">
        <v>0.1</v>
      </c>
      <c r="F17" s="1015"/>
      <c r="G17" s="1013">
        <f>(100-(100/1.67))/100</f>
        <v>0.40119760479041916</v>
      </c>
      <c r="H17" s="1202"/>
      <c r="I17" s="1201">
        <v>0.1</v>
      </c>
      <c r="J17" s="1350"/>
      <c r="L17" s="34"/>
      <c r="M17" s="106"/>
      <c r="N17" s="274" t="s">
        <v>12</v>
      </c>
      <c r="O17" s="1381" t="s">
        <v>255</v>
      </c>
      <c r="P17" s="1382"/>
      <c r="Q17" s="96" t="s">
        <v>255</v>
      </c>
    </row>
    <row r="18" spans="2:17" s="33" customFormat="1" ht="21.5" thickBot="1">
      <c r="B18" s="62" t="s">
        <v>13</v>
      </c>
      <c r="C18" s="1237">
        <v>0.3</v>
      </c>
      <c r="D18" s="1102"/>
      <c r="E18" s="1103">
        <v>0.1</v>
      </c>
      <c r="F18" s="1104"/>
      <c r="G18" s="1237">
        <v>0.4</v>
      </c>
      <c r="H18" s="1102"/>
      <c r="I18" s="1103">
        <v>0.1</v>
      </c>
      <c r="J18" s="1104"/>
      <c r="L18" s="34"/>
      <c r="N18" s="274" t="s">
        <v>13</v>
      </c>
      <c r="O18" s="1383" t="s">
        <v>255</v>
      </c>
      <c r="P18" s="1384"/>
      <c r="Q18" s="97" t="s">
        <v>255</v>
      </c>
    </row>
    <row r="19" spans="2:17" s="33" customFormat="1" ht="39.5">
      <c r="B19" s="266" t="s">
        <v>594</v>
      </c>
      <c r="C19" s="1351">
        <f>C16/(1-C18)</f>
        <v>2.7142857142857144</v>
      </c>
      <c r="D19" s="1352"/>
      <c r="E19" s="1389">
        <f>E16/(1-E18)</f>
        <v>1.0555555555555556</v>
      </c>
      <c r="F19" s="1390"/>
      <c r="G19" s="1351">
        <f>G16/(1-G18)</f>
        <v>2.7333333333333334</v>
      </c>
      <c r="H19" s="1352"/>
      <c r="I19" s="1389">
        <f>I16/(1-I18)</f>
        <v>0.91111111111111098</v>
      </c>
      <c r="J19" s="1390"/>
      <c r="L19" s="34"/>
      <c r="N19" s="273" t="s">
        <v>594</v>
      </c>
      <c r="O19" s="1385" t="s">
        <v>255</v>
      </c>
      <c r="P19" s="1386"/>
      <c r="Q19" s="98" t="s">
        <v>255</v>
      </c>
    </row>
    <row r="20" spans="2:17" s="33" customFormat="1" ht="49.5" customHeight="1">
      <c r="B20" s="66" t="s">
        <v>14</v>
      </c>
      <c r="C20" s="415" t="s">
        <v>165</v>
      </c>
      <c r="D20" s="410" t="s">
        <v>482</v>
      </c>
      <c r="E20" s="421" t="s">
        <v>165</v>
      </c>
      <c r="F20" s="410" t="s">
        <v>482</v>
      </c>
      <c r="G20" s="415" t="s">
        <v>165</v>
      </c>
      <c r="H20" s="410" t="s">
        <v>482</v>
      </c>
      <c r="I20" s="421" t="s">
        <v>165</v>
      </c>
      <c r="J20" s="411" t="s">
        <v>482</v>
      </c>
      <c r="L20" s="34"/>
      <c r="N20" s="275" t="s">
        <v>14</v>
      </c>
      <c r="O20" s="432" t="s">
        <v>165</v>
      </c>
      <c r="P20" s="433" t="s">
        <v>482</v>
      </c>
      <c r="Q20" s="119" t="s">
        <v>165</v>
      </c>
    </row>
    <row r="21" spans="2:17" s="33" customFormat="1" ht="59.25" customHeight="1">
      <c r="B21" s="66" t="s">
        <v>17</v>
      </c>
      <c r="C21" s="416" t="s">
        <v>406</v>
      </c>
      <c r="D21" s="412" t="s">
        <v>483</v>
      </c>
      <c r="E21" s="422" t="s">
        <v>406</v>
      </c>
      <c r="F21" s="412" t="s">
        <v>483</v>
      </c>
      <c r="G21" s="416" t="s">
        <v>406</v>
      </c>
      <c r="H21" s="412" t="s">
        <v>483</v>
      </c>
      <c r="I21" s="422" t="s">
        <v>406</v>
      </c>
      <c r="J21" s="413" t="s">
        <v>483</v>
      </c>
      <c r="L21" s="34"/>
      <c r="N21" s="275" t="s">
        <v>17</v>
      </c>
      <c r="O21" s="116" t="s">
        <v>406</v>
      </c>
      <c r="P21" s="144" t="s">
        <v>483</v>
      </c>
      <c r="Q21" s="103" t="s">
        <v>406</v>
      </c>
    </row>
    <row r="22" spans="2:17" s="33" customFormat="1" ht="21">
      <c r="B22" s="6" t="s">
        <v>20</v>
      </c>
      <c r="C22" s="417" t="s">
        <v>21</v>
      </c>
      <c r="D22" s="403" t="s">
        <v>21</v>
      </c>
      <c r="E22" s="423" t="s">
        <v>21</v>
      </c>
      <c r="F22" s="403" t="s">
        <v>21</v>
      </c>
      <c r="G22" s="417" t="s">
        <v>21</v>
      </c>
      <c r="H22" s="403" t="s">
        <v>21</v>
      </c>
      <c r="I22" s="423" t="s">
        <v>21</v>
      </c>
      <c r="J22" s="404" t="s">
        <v>21</v>
      </c>
      <c r="L22" s="34"/>
      <c r="N22" s="269" t="s">
        <v>20</v>
      </c>
      <c r="O22" s="41" t="s">
        <v>21</v>
      </c>
      <c r="P22" s="262" t="s">
        <v>21</v>
      </c>
      <c r="Q22" s="37" t="s">
        <v>21</v>
      </c>
    </row>
    <row r="23" spans="2:17" s="33" customFormat="1" ht="21">
      <c r="B23" s="6" t="s">
        <v>24</v>
      </c>
      <c r="C23" s="417" t="s">
        <v>25</v>
      </c>
      <c r="D23" s="403" t="s">
        <v>25</v>
      </c>
      <c r="E23" s="423" t="s">
        <v>25</v>
      </c>
      <c r="F23" s="403" t="s">
        <v>25</v>
      </c>
      <c r="G23" s="417" t="s">
        <v>25</v>
      </c>
      <c r="H23" s="403" t="s">
        <v>25</v>
      </c>
      <c r="I23" s="423" t="s">
        <v>25</v>
      </c>
      <c r="J23" s="404" t="s">
        <v>25</v>
      </c>
      <c r="L23" s="34"/>
      <c r="N23" s="269" t="s">
        <v>24</v>
      </c>
      <c r="O23" s="41" t="s">
        <v>25</v>
      </c>
      <c r="P23" s="262" t="s">
        <v>25</v>
      </c>
      <c r="Q23" s="37" t="s">
        <v>25</v>
      </c>
    </row>
    <row r="24" spans="2:17" s="33" customFormat="1" ht="21">
      <c r="B24" s="6" t="s">
        <v>27</v>
      </c>
      <c r="C24" s="456">
        <v>36725</v>
      </c>
      <c r="D24" s="457">
        <v>43732</v>
      </c>
      <c r="E24" s="458">
        <v>36725</v>
      </c>
      <c r="F24" s="457">
        <v>43732</v>
      </c>
      <c r="G24" s="456">
        <v>36725</v>
      </c>
      <c r="H24" s="457">
        <v>43732</v>
      </c>
      <c r="I24" s="458">
        <v>36725</v>
      </c>
      <c r="J24" s="459">
        <v>43732</v>
      </c>
      <c r="L24" s="34"/>
      <c r="N24" s="269" t="s">
        <v>27</v>
      </c>
      <c r="O24" s="453">
        <v>36725</v>
      </c>
      <c r="P24" s="460">
        <v>43732</v>
      </c>
      <c r="Q24" s="455">
        <v>36726</v>
      </c>
    </row>
    <row r="25" spans="2:17" s="33" customFormat="1" ht="21">
      <c r="B25" s="6" t="s">
        <v>260</v>
      </c>
      <c r="C25" s="417" t="s">
        <v>116</v>
      </c>
      <c r="D25" s="403" t="s">
        <v>116</v>
      </c>
      <c r="E25" s="423" t="s">
        <v>116</v>
      </c>
      <c r="F25" s="403" t="s">
        <v>116</v>
      </c>
      <c r="G25" s="417" t="s">
        <v>116</v>
      </c>
      <c r="H25" s="403" t="s">
        <v>116</v>
      </c>
      <c r="I25" s="423" t="s">
        <v>116</v>
      </c>
      <c r="J25" s="404" t="s">
        <v>116</v>
      </c>
      <c r="L25" s="34"/>
      <c r="N25" s="269" t="s">
        <v>260</v>
      </c>
      <c r="O25" s="41" t="s">
        <v>116</v>
      </c>
      <c r="P25" s="262" t="s">
        <v>116</v>
      </c>
      <c r="Q25" s="37" t="s">
        <v>116</v>
      </c>
    </row>
    <row r="26" spans="2:17" s="33" customFormat="1" ht="63" customHeight="1">
      <c r="B26" s="6" t="s">
        <v>28</v>
      </c>
      <c r="C26" s="418" t="s">
        <v>395</v>
      </c>
      <c r="D26" s="324" t="s">
        <v>481</v>
      </c>
      <c r="E26" s="424" t="s">
        <v>395</v>
      </c>
      <c r="F26" s="324" t="s">
        <v>481</v>
      </c>
      <c r="G26" s="418" t="s">
        <v>395</v>
      </c>
      <c r="H26" s="324" t="s">
        <v>481</v>
      </c>
      <c r="I26" s="424" t="s">
        <v>395</v>
      </c>
      <c r="J26" s="402" t="s">
        <v>481</v>
      </c>
      <c r="L26" s="34"/>
      <c r="N26" s="269" t="s">
        <v>28</v>
      </c>
      <c r="O26" s="53" t="s">
        <v>396</v>
      </c>
      <c r="P26" s="87" t="s">
        <v>484</v>
      </c>
      <c r="Q26" s="38" t="s">
        <v>396</v>
      </c>
    </row>
    <row r="27" spans="2:17" s="33" customFormat="1" ht="21">
      <c r="B27" s="267" t="s">
        <v>264</v>
      </c>
      <c r="C27" s="417" t="s">
        <v>32</v>
      </c>
      <c r="D27" s="403" t="s">
        <v>32</v>
      </c>
      <c r="E27" s="423" t="s">
        <v>32</v>
      </c>
      <c r="F27" s="403" t="s">
        <v>32</v>
      </c>
      <c r="G27" s="417" t="s">
        <v>32</v>
      </c>
      <c r="H27" s="403" t="s">
        <v>32</v>
      </c>
      <c r="I27" s="423" t="s">
        <v>32</v>
      </c>
      <c r="J27" s="404" t="s">
        <v>32</v>
      </c>
      <c r="L27" s="34"/>
      <c r="N27" s="276" t="s">
        <v>264</v>
      </c>
      <c r="O27" s="41" t="s">
        <v>32</v>
      </c>
      <c r="P27" s="262" t="s">
        <v>32</v>
      </c>
      <c r="Q27" s="37" t="s">
        <v>32</v>
      </c>
    </row>
    <row r="28" spans="2:17" s="33" customFormat="1" ht="113.5">
      <c r="B28" s="6" t="s">
        <v>37</v>
      </c>
      <c r="C28" s="769" t="s">
        <v>801</v>
      </c>
      <c r="D28" s="324" t="s">
        <v>803</v>
      </c>
      <c r="E28" s="770" t="s">
        <v>802</v>
      </c>
      <c r="F28" s="324" t="s">
        <v>803</v>
      </c>
      <c r="G28" s="769" t="s">
        <v>804</v>
      </c>
      <c r="H28" s="324" t="s">
        <v>805</v>
      </c>
      <c r="I28" s="770" t="s">
        <v>804</v>
      </c>
      <c r="J28" s="402" t="s">
        <v>805</v>
      </c>
      <c r="L28" s="34"/>
      <c r="N28" s="269" t="s">
        <v>37</v>
      </c>
      <c r="O28" s="288" t="s">
        <v>808</v>
      </c>
      <c r="P28" s="430" t="s">
        <v>806</v>
      </c>
      <c r="Q28" s="38" t="s">
        <v>807</v>
      </c>
    </row>
    <row r="29" spans="2:17" s="33" customFormat="1" ht="21">
      <c r="B29" s="6" t="s">
        <v>39</v>
      </c>
      <c r="C29" s="417" t="s">
        <v>40</v>
      </c>
      <c r="D29" s="403" t="s">
        <v>40</v>
      </c>
      <c r="E29" s="423" t="s">
        <v>40</v>
      </c>
      <c r="F29" s="403" t="s">
        <v>40</v>
      </c>
      <c r="G29" s="417" t="s">
        <v>40</v>
      </c>
      <c r="H29" s="403" t="s">
        <v>40</v>
      </c>
      <c r="I29" s="423" t="s">
        <v>40</v>
      </c>
      <c r="J29" s="404" t="s">
        <v>40</v>
      </c>
      <c r="L29" s="34"/>
      <c r="N29" s="269" t="s">
        <v>39</v>
      </c>
      <c r="O29" s="41" t="s">
        <v>40</v>
      </c>
      <c r="P29" s="262" t="s">
        <v>40</v>
      </c>
      <c r="Q29" s="37" t="s">
        <v>40</v>
      </c>
    </row>
    <row r="30" spans="2:17" s="33" customFormat="1" ht="114" customHeight="1">
      <c r="B30" s="84" t="s">
        <v>43</v>
      </c>
      <c r="C30" s="418" t="s">
        <v>127</v>
      </c>
      <c r="D30" s="324" t="s">
        <v>127</v>
      </c>
      <c r="E30" s="424" t="s">
        <v>127</v>
      </c>
      <c r="F30" s="324" t="s">
        <v>127</v>
      </c>
      <c r="G30" s="418" t="s">
        <v>127</v>
      </c>
      <c r="H30" s="324" t="s">
        <v>127</v>
      </c>
      <c r="I30" s="424" t="s">
        <v>127</v>
      </c>
      <c r="J30" s="409" t="s">
        <v>127</v>
      </c>
      <c r="L30" s="34"/>
      <c r="N30" s="280" t="s">
        <v>43</v>
      </c>
      <c r="O30" s="53" t="s">
        <v>127</v>
      </c>
      <c r="P30" s="87" t="s">
        <v>127</v>
      </c>
      <c r="Q30" s="38" t="s">
        <v>127</v>
      </c>
    </row>
    <row r="31" spans="2:17" s="33" customFormat="1" ht="18.5">
      <c r="B31" s="84" t="s">
        <v>415</v>
      </c>
      <c r="C31" s="418" t="s">
        <v>255</v>
      </c>
      <c r="D31" s="324" t="s">
        <v>255</v>
      </c>
      <c r="E31" s="424" t="s">
        <v>255</v>
      </c>
      <c r="F31" s="324" t="s">
        <v>255</v>
      </c>
      <c r="G31" s="418" t="s">
        <v>255</v>
      </c>
      <c r="H31" s="324" t="s">
        <v>255</v>
      </c>
      <c r="I31" s="424" t="s">
        <v>255</v>
      </c>
      <c r="J31" s="402" t="s">
        <v>255</v>
      </c>
      <c r="L31" s="34"/>
      <c r="N31" s="280" t="s">
        <v>415</v>
      </c>
      <c r="O31" s="53" t="s">
        <v>255</v>
      </c>
      <c r="P31" s="87" t="s">
        <v>255</v>
      </c>
      <c r="Q31" s="38" t="s">
        <v>255</v>
      </c>
    </row>
    <row r="32" spans="2:17" s="33" customFormat="1" ht="63" customHeight="1">
      <c r="B32" s="85" t="s">
        <v>44</v>
      </c>
      <c r="C32" s="701" t="s">
        <v>716</v>
      </c>
      <c r="D32" s="702" t="s">
        <v>717</v>
      </c>
      <c r="E32" s="703" t="s">
        <v>716</v>
      </c>
      <c r="F32" s="704" t="s">
        <v>717</v>
      </c>
      <c r="G32" s="705" t="s">
        <v>718</v>
      </c>
      <c r="H32" s="702" t="s">
        <v>719</v>
      </c>
      <c r="I32" s="706" t="s">
        <v>718</v>
      </c>
      <c r="J32" s="707" t="s">
        <v>719</v>
      </c>
      <c r="L32" s="34"/>
      <c r="N32" s="286" t="s">
        <v>44</v>
      </c>
      <c r="O32" s="708" t="s">
        <v>720</v>
      </c>
      <c r="P32" s="709" t="s">
        <v>721</v>
      </c>
      <c r="Q32" s="710" t="s">
        <v>722</v>
      </c>
    </row>
    <row r="33" spans="2:17" s="33" customFormat="1" ht="21">
      <c r="B33" s="85" t="s">
        <v>45</v>
      </c>
      <c r="C33" s="419" t="s">
        <v>255</v>
      </c>
      <c r="D33" s="429" t="s">
        <v>255</v>
      </c>
      <c r="E33" s="425" t="s">
        <v>255</v>
      </c>
      <c r="F33" s="408" t="s">
        <v>255</v>
      </c>
      <c r="G33" s="417" t="s">
        <v>255</v>
      </c>
      <c r="H33" s="403" t="s">
        <v>255</v>
      </c>
      <c r="I33" s="423" t="s">
        <v>255</v>
      </c>
      <c r="J33" s="404" t="s">
        <v>255</v>
      </c>
      <c r="L33" s="34"/>
      <c r="N33" s="286" t="s">
        <v>45</v>
      </c>
      <c r="O33" s="41" t="s">
        <v>255</v>
      </c>
      <c r="P33" s="262" t="s">
        <v>255</v>
      </c>
      <c r="Q33" s="37" t="s">
        <v>255</v>
      </c>
    </row>
    <row r="34" spans="2:17" s="33" customFormat="1" ht="18.5">
      <c r="B34" s="85" t="s">
        <v>293</v>
      </c>
      <c r="C34" s="419" t="s">
        <v>255</v>
      </c>
      <c r="D34" s="429" t="s">
        <v>255</v>
      </c>
      <c r="E34" s="425" t="s">
        <v>255</v>
      </c>
      <c r="F34" s="408" t="s">
        <v>255</v>
      </c>
      <c r="G34" s="417" t="s">
        <v>255</v>
      </c>
      <c r="H34" s="403" t="s">
        <v>255</v>
      </c>
      <c r="I34" s="423" t="s">
        <v>255</v>
      </c>
      <c r="J34" s="404" t="s">
        <v>255</v>
      </c>
      <c r="L34" s="34"/>
      <c r="N34" s="286" t="s">
        <v>293</v>
      </c>
      <c r="O34" s="41" t="s">
        <v>255</v>
      </c>
      <c r="P34" s="262" t="s">
        <v>255</v>
      </c>
      <c r="Q34" s="37" t="s">
        <v>255</v>
      </c>
    </row>
    <row r="35" spans="2:17" s="33" customFormat="1" ht="19" thickBot="1">
      <c r="B35" s="205" t="s">
        <v>540</v>
      </c>
      <c r="C35" s="420" t="s">
        <v>255</v>
      </c>
      <c r="D35" s="414" t="s">
        <v>255</v>
      </c>
      <c r="E35" s="426" t="s">
        <v>255</v>
      </c>
      <c r="F35" s="414" t="s">
        <v>255</v>
      </c>
      <c r="G35" s="427" t="s">
        <v>255</v>
      </c>
      <c r="H35" s="534" t="s">
        <v>255</v>
      </c>
      <c r="I35" s="428" t="s">
        <v>255</v>
      </c>
      <c r="J35" s="535" t="s">
        <v>255</v>
      </c>
      <c r="L35" s="34"/>
      <c r="N35" s="289" t="s">
        <v>540</v>
      </c>
      <c r="O35" s="146" t="s">
        <v>255</v>
      </c>
      <c r="P35" s="431" t="s">
        <v>255</v>
      </c>
      <c r="Q35" s="147" t="s">
        <v>255</v>
      </c>
    </row>
    <row r="36" spans="2:17" s="33" customFormat="1" ht="39.75" customHeight="1">
      <c r="B36" s="1043"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6" s="1043"/>
      <c r="D36" s="1043"/>
      <c r="E36" s="1043"/>
      <c r="F36" s="1043"/>
      <c r="G36" s="1044"/>
      <c r="H36" s="1044"/>
      <c r="I36" s="1044"/>
      <c r="J36" s="1044"/>
      <c r="L36" s="34"/>
      <c r="N36" s="1044" t="str">
        <f>Choléra!P36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O36" s="1044"/>
      <c r="P36" s="1044"/>
      <c r="Q36" s="1044"/>
    </row>
    <row r="37" spans="2:17" s="33" customFormat="1" ht="36.75" customHeight="1">
      <c r="B37" s="1023" t="str">
        <f>Choléra!B37</f>
        <v>2 Source : MENU DE PRODUITS UNICEF POUR LES VACCINS FOURNIS PAR L’UNICEF À GAVI, L’ALLIANCE DU VACCIN (https://www.unicef.org/supply/media/17191/file/Gavi-Product-Menu-May-2023.pdf)</v>
      </c>
      <c r="C37" s="1023"/>
      <c r="D37" s="1023"/>
      <c r="E37" s="1023"/>
      <c r="F37" s="1023"/>
      <c r="G37" s="1023"/>
      <c r="H37" s="1023"/>
      <c r="I37" s="1023"/>
      <c r="J37" s="1023"/>
      <c r="L37" s="34"/>
      <c r="N37" s="33" t="str">
        <f>B37</f>
        <v>2 Source : MENU DE PRODUITS UNICEF POUR LES VACCINS FOURNIS PAR L’UNICEF À GAVI, L’ALLIANCE DU VACCIN (https://www.unicef.org/supply/media/17191/file/Gavi-Product-Menu-May-2023.pdf)</v>
      </c>
      <c r="O37" s="105"/>
      <c r="P37" s="105"/>
    </row>
    <row r="38" spans="2:17" s="33" customFormat="1" ht="39.75" customHeight="1">
      <c r="B38" s="1023" t="str">
        <f>Choléra!B38</f>
        <v>3 Source : Note de synthèse de l'OMS: http://www.who.int/immunization/documents/positionpapers/en/</v>
      </c>
      <c r="C38" s="1023"/>
      <c r="D38" s="1023"/>
      <c r="E38" s="1023"/>
      <c r="F38" s="1023"/>
      <c r="G38" s="1024"/>
      <c r="H38" s="1024"/>
      <c r="I38" s="1024"/>
      <c r="J38" s="1024"/>
      <c r="L38" s="34"/>
      <c r="N38" s="1023" t="str">
        <f>B38</f>
        <v>3 Source : Note de synthèse de l'OMS: http://www.who.int/immunization/documents/positionpapers/en/</v>
      </c>
      <c r="O38" s="1024"/>
      <c r="P38" s="1024"/>
      <c r="Q38" s="1024"/>
    </row>
    <row r="39" spans="2:17" s="33" customFormat="1" ht="18.5">
      <c r="B39" s="73" t="str">
        <f>Choléra!B39</f>
        <v xml:space="preserve">4 Source : Secrétariat de Gavi, voir l'onglet définitions pour les détails </v>
      </c>
      <c r="L39" s="34"/>
      <c r="N39" s="247" t="str">
        <f>B39</f>
        <v xml:space="preserve">4 Source : Secrétariat de Gavi, voir l'onglet définitions pour les détails </v>
      </c>
    </row>
    <row r="40" spans="2:17" s="33" customFormat="1" ht="18.5">
      <c r="B40" s="33" t="str">
        <f>Choléra!B40</f>
        <v>5 Source : Étude des estimations OMS des taux indicatifs de perte en vaccins, 2021</v>
      </c>
      <c r="L40" s="34"/>
      <c r="N40" s="33" t="str">
        <f>B40</f>
        <v>5 Source : Étude des estimations OMS des taux indicatifs de perte en vaccins, 2021</v>
      </c>
    </row>
    <row r="41" spans="2:17" s="33" customFormat="1" ht="18.5">
      <c r="B41" s="1034" t="s">
        <v>418</v>
      </c>
      <c r="C41" s="1034"/>
      <c r="D41" s="1034"/>
      <c r="E41" s="1034"/>
      <c r="F41" s="1034"/>
      <c r="G41" s="1034"/>
      <c r="H41" s="1034"/>
      <c r="I41" s="244"/>
      <c r="J41" s="244"/>
      <c r="L41" s="34"/>
    </row>
    <row r="42" spans="2:17" s="33" customFormat="1" ht="18.5">
      <c r="L42" s="34"/>
    </row>
    <row r="51" spans="14:14" ht="15.5">
      <c r="N51" s="255"/>
    </row>
  </sheetData>
  <sheetProtection selectLockedCells="1"/>
  <mergeCells count="62">
    <mergeCell ref="C14:D14"/>
    <mergeCell ref="C16:D16"/>
    <mergeCell ref="C19:D19"/>
    <mergeCell ref="E14:F14"/>
    <mergeCell ref="E16:F16"/>
    <mergeCell ref="E19:F19"/>
    <mergeCell ref="O17:P17"/>
    <mergeCell ref="O18:P18"/>
    <mergeCell ref="O19:P19"/>
    <mergeCell ref="I15:J15"/>
    <mergeCell ref="O15:P15"/>
    <mergeCell ref="O16:P16"/>
    <mergeCell ref="I16:J16"/>
    <mergeCell ref="I19:J19"/>
    <mergeCell ref="O10:P10"/>
    <mergeCell ref="O11:P11"/>
    <mergeCell ref="O12:P12"/>
    <mergeCell ref="O13:P13"/>
    <mergeCell ref="O14:P14"/>
    <mergeCell ref="G15:H15"/>
    <mergeCell ref="G17:H17"/>
    <mergeCell ref="G18:H18"/>
    <mergeCell ref="I13:J13"/>
    <mergeCell ref="I12:J12"/>
    <mergeCell ref="G13:H13"/>
    <mergeCell ref="G14:H14"/>
    <mergeCell ref="G16:H16"/>
    <mergeCell ref="I14:J14"/>
    <mergeCell ref="C7:F7"/>
    <mergeCell ref="C8:F8"/>
    <mergeCell ref="C9:F9"/>
    <mergeCell ref="C10:F10"/>
    <mergeCell ref="C11:F11"/>
    <mergeCell ref="G8:J8"/>
    <mergeCell ref="G9:J9"/>
    <mergeCell ref="G10:J10"/>
    <mergeCell ref="G11:J11"/>
    <mergeCell ref="G12:H12"/>
    <mergeCell ref="N38:Q38"/>
    <mergeCell ref="N36:Q36"/>
    <mergeCell ref="B4:H5"/>
    <mergeCell ref="B36:J36"/>
    <mergeCell ref="O9:Q9"/>
    <mergeCell ref="O7:Q7"/>
    <mergeCell ref="O8:Q8"/>
    <mergeCell ref="C12:D12"/>
    <mergeCell ref="C13:D13"/>
    <mergeCell ref="C15:D15"/>
    <mergeCell ref="E18:F18"/>
    <mergeCell ref="E17:F17"/>
    <mergeCell ref="E15:F15"/>
    <mergeCell ref="E13:F13"/>
    <mergeCell ref="E12:F12"/>
    <mergeCell ref="G7:J7"/>
    <mergeCell ref="B41:H41"/>
    <mergeCell ref="B37:J37"/>
    <mergeCell ref="B38:J38"/>
    <mergeCell ref="C17:D17"/>
    <mergeCell ref="C18:D18"/>
    <mergeCell ref="I18:J18"/>
    <mergeCell ref="I17:J17"/>
    <mergeCell ref="G19:H19"/>
  </mergeCells>
  <hyperlinks>
    <hyperlink ref="C32" r:id="rId1" xr:uid="{17A3F653-4F26-41B8-8173-CF2F44F85B6F}"/>
    <hyperlink ref="E32" r:id="rId2" xr:uid="{3FFFA922-C409-43A1-B213-1A1DA0CC76AF}"/>
    <hyperlink ref="G32" r:id="rId3" xr:uid="{6993A559-473F-42B1-95F1-594C2C1770A8}"/>
    <hyperlink ref="I32" r:id="rId4" xr:uid="{989C2565-20B6-45B9-99B4-6310F71E27F7}"/>
    <hyperlink ref="D32" r:id="rId5" xr:uid="{E38F9B70-0B88-49A6-8A5E-F52CBACF3B2E}"/>
    <hyperlink ref="F32" r:id="rId6" xr:uid="{4465EFCA-381B-4708-9627-114DF078D9E7}"/>
    <hyperlink ref="H32" r:id="rId7" xr:uid="{6515D181-842E-4025-99E8-E8B552FEC2C6}"/>
    <hyperlink ref="J32" r:id="rId8" xr:uid="{72640067-8907-4135-BF0C-ABDA0D8D7290}"/>
    <hyperlink ref="O32" r:id="rId9" xr:uid="{B3ED9895-5447-4C7E-9154-93E377575BFD}"/>
    <hyperlink ref="P32" r:id="rId10" xr:uid="{089D0EF5-869C-41C5-983C-5C7024B67232}"/>
    <hyperlink ref="Q32" r:id="rId11" xr:uid="{CFF44053-5DBD-460E-A1E1-C5B5AA528C7B}"/>
  </hyperlinks>
  <pageMargins left="0.25" right="0.25" top="0.75" bottom="0.75" header="0.3" footer="0.3"/>
  <pageSetup paperSize="8" scale="46" orientation="landscape" r:id="rId12"/>
  <drawing r:id="rId1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2:X51"/>
  <sheetViews>
    <sheetView showGridLines="0" topLeftCell="A14" zoomScale="60" zoomScaleNormal="60" workbookViewId="0">
      <selection activeCell="H28" sqref="H28:L28"/>
    </sheetView>
  </sheetViews>
  <sheetFormatPr defaultColWidth="11.453125" defaultRowHeight="14.5"/>
  <cols>
    <col min="1" max="1" width="5.26953125" customWidth="1"/>
    <col min="2" max="2" width="78.7265625" customWidth="1"/>
    <col min="3" max="6" width="8.7265625" customWidth="1"/>
    <col min="7" max="7" width="20.7265625" customWidth="1"/>
    <col min="8" max="10" width="9.26953125" customWidth="1"/>
    <col min="11" max="11" width="12.81640625" customWidth="1"/>
    <col min="12" max="12" width="14.7265625" customWidth="1"/>
    <col min="13" max="13" width="12" customWidth="1"/>
    <col min="14" max="14" width="9.1796875" style="12" customWidth="1"/>
    <col min="15" max="15" width="11.453125" customWidth="1"/>
    <col min="16" max="16" width="78.26953125" customWidth="1"/>
    <col min="17" max="17" width="66.26953125" customWidth="1"/>
    <col min="18" max="19" width="4.54296875" bestFit="1" customWidth="1"/>
    <col min="20" max="20" width="3.26953125" customWidth="1"/>
  </cols>
  <sheetData>
    <row r="2" spans="1:24" ht="47.25" customHeight="1">
      <c r="B2" s="1022" t="str">
        <f>Choléra!B2</f>
        <v>DANS LE MENU</v>
      </c>
      <c r="C2" s="1022"/>
      <c r="D2" s="1022"/>
      <c r="E2" s="1022"/>
      <c r="F2" s="1022"/>
      <c r="G2" s="1022"/>
      <c r="H2" s="1022"/>
      <c r="I2" s="1022"/>
      <c r="J2" s="1022"/>
      <c r="K2" s="1022"/>
      <c r="L2" s="1022"/>
      <c r="M2" s="15"/>
      <c r="P2" s="18" t="str">
        <f>Choléra!P2</f>
        <v>AUTRES VACCINS PRÉ-QUALIFIÉS NON PRÉSENTÉS DANS LE MENU DE GAVI</v>
      </c>
      <c r="Q2" s="18"/>
      <c r="R2" s="18"/>
      <c r="S2" s="18"/>
      <c r="T2" s="18"/>
      <c r="U2" s="18"/>
      <c r="V2" s="18"/>
      <c r="W2" s="18"/>
      <c r="X2" s="18"/>
    </row>
    <row r="3" spans="1:24" ht="15" customHeight="1">
      <c r="A3" s="33"/>
      <c r="B3" s="33"/>
      <c r="C3" s="33"/>
      <c r="D3" s="33"/>
      <c r="E3" s="33"/>
      <c r="F3" s="33"/>
      <c r="G3" s="33"/>
      <c r="H3" s="33"/>
      <c r="I3" s="33"/>
      <c r="J3" s="33"/>
      <c r="K3" s="33"/>
      <c r="L3" s="33"/>
      <c r="M3" s="33"/>
      <c r="N3" s="34"/>
      <c r="O3" s="33"/>
      <c r="P3" s="1023" t="str">
        <f>Choléra!P3</f>
        <v>Les vaccins indiqués ci-dessous ne sont pas proposés par Gavi et ne figurent pas dans le portail de demande du pays.   Les vaccins indiqués dans cette section sont présentés à titre informatif uniquement. Les PPD seront actualisés à date fixe (chaque 6 mois environ) ou, si nécessaire, plus fréquemment.</v>
      </c>
      <c r="Q3" s="1023"/>
      <c r="R3" s="1023"/>
      <c r="S3" s="1023"/>
      <c r="T3" s="1023"/>
      <c r="U3" s="1023"/>
      <c r="V3" s="8"/>
      <c r="W3" s="8"/>
      <c r="X3" s="8"/>
    </row>
    <row r="4" spans="1:24" ht="21.75" customHeight="1">
      <c r="A4" s="33"/>
      <c r="B4" s="1023" t="str">
        <f>Choléra!B4</f>
        <v xml:space="preserve">Les vaccins indiqués ci-dessous sont actuellement proposés par Gavi et figurent dans le portail de soutien du pays.   
</v>
      </c>
      <c r="C4" s="1023"/>
      <c r="D4" s="1023"/>
      <c r="E4" s="1023"/>
      <c r="F4" s="1023"/>
      <c r="G4" s="1023"/>
      <c r="H4" s="1023"/>
      <c r="I4" s="1023"/>
      <c r="J4" s="1023"/>
      <c r="K4" s="1023"/>
      <c r="L4" s="1023"/>
      <c r="M4" s="33"/>
      <c r="N4" s="34"/>
      <c r="O4" s="33"/>
      <c r="P4" s="1023"/>
      <c r="Q4" s="1023"/>
      <c r="R4" s="1023"/>
      <c r="S4" s="1023"/>
      <c r="T4" s="1023"/>
      <c r="U4" s="1023"/>
      <c r="V4" s="8"/>
      <c r="W4" s="8"/>
      <c r="X4" s="8"/>
    </row>
    <row r="5" spans="1:24" ht="18.5">
      <c r="A5" s="33"/>
      <c r="B5" s="1023"/>
      <c r="C5" s="1023"/>
      <c r="D5" s="1023"/>
      <c r="E5" s="1023"/>
      <c r="F5" s="1023"/>
      <c r="G5" s="1023"/>
      <c r="H5" s="1023"/>
      <c r="I5" s="1023"/>
      <c r="J5" s="1023"/>
      <c r="K5" s="1023"/>
      <c r="L5" s="1023"/>
      <c r="M5" s="33"/>
      <c r="N5" s="34"/>
      <c r="O5" s="33"/>
      <c r="P5" s="1023"/>
      <c r="Q5" s="1023"/>
      <c r="R5" s="1023"/>
      <c r="S5" s="1023"/>
      <c r="T5" s="1023"/>
      <c r="U5" s="1023"/>
      <c r="V5" s="8"/>
      <c r="W5" s="8"/>
      <c r="X5" s="8"/>
    </row>
    <row r="6" spans="1:24" ht="19" thickBot="1">
      <c r="A6" s="33"/>
      <c r="B6" s="33"/>
      <c r="C6" s="33"/>
      <c r="D6" s="33"/>
      <c r="E6" s="33"/>
      <c r="F6" s="33"/>
      <c r="G6" s="91"/>
      <c r="H6" s="91"/>
      <c r="I6" s="91"/>
      <c r="J6" s="91"/>
      <c r="K6" s="91"/>
      <c r="L6" s="91"/>
      <c r="M6" s="33"/>
      <c r="N6" s="34"/>
      <c r="O6" s="33"/>
      <c r="P6" s="33"/>
      <c r="Q6" s="33"/>
      <c r="R6" s="33"/>
      <c r="S6" s="33"/>
      <c r="T6" s="33"/>
      <c r="U6" s="33"/>
    </row>
    <row r="7" spans="1:24" ht="57" customHeight="1">
      <c r="A7" s="33"/>
      <c r="B7" s="5" t="s">
        <v>3</v>
      </c>
      <c r="C7" s="1396" t="s">
        <v>140</v>
      </c>
      <c r="D7" s="1397"/>
      <c r="E7" s="1397"/>
      <c r="F7" s="1397"/>
      <c r="G7" s="1397"/>
      <c r="H7" s="1397"/>
      <c r="I7" s="1397"/>
      <c r="J7" s="1397"/>
      <c r="K7" s="1397"/>
      <c r="L7" s="1398"/>
      <c r="M7" s="33"/>
      <c r="N7" s="34"/>
      <c r="O7" s="33"/>
      <c r="P7" s="268" t="s">
        <v>3</v>
      </c>
      <c r="Q7" s="13" t="s">
        <v>141</v>
      </c>
      <c r="R7" s="33"/>
      <c r="S7" s="76"/>
      <c r="T7" s="33"/>
      <c r="U7" s="76"/>
    </row>
    <row r="8" spans="1:24" ht="21">
      <c r="A8" s="33"/>
      <c r="B8" s="6" t="s">
        <v>47</v>
      </c>
      <c r="C8" s="1362" t="s">
        <v>142</v>
      </c>
      <c r="D8" s="1399"/>
      <c r="E8" s="1399"/>
      <c r="F8" s="1399"/>
      <c r="G8" s="1399"/>
      <c r="H8" s="1399"/>
      <c r="I8" s="1399"/>
      <c r="J8" s="1399"/>
      <c r="K8" s="1399"/>
      <c r="L8" s="1368"/>
      <c r="M8" s="33"/>
      <c r="N8" s="34"/>
      <c r="O8" s="33"/>
      <c r="P8" s="269" t="s">
        <v>47</v>
      </c>
      <c r="Q8" s="14"/>
      <c r="R8" s="33"/>
      <c r="S8" s="33"/>
      <c r="T8" s="33"/>
      <c r="U8" s="33"/>
    </row>
    <row r="9" spans="1:24" ht="21">
      <c r="A9" s="33"/>
      <c r="B9" s="6" t="s">
        <v>5</v>
      </c>
      <c r="C9" s="989" t="s">
        <v>143</v>
      </c>
      <c r="D9" s="990"/>
      <c r="E9" s="990"/>
      <c r="F9" s="990"/>
      <c r="G9" s="990"/>
      <c r="H9" s="990"/>
      <c r="I9" s="990"/>
      <c r="J9" s="990"/>
      <c r="K9" s="990"/>
      <c r="L9" s="991"/>
      <c r="M9" s="33"/>
      <c r="N9" s="34"/>
      <c r="O9" s="33"/>
      <c r="P9" s="269" t="s">
        <v>5</v>
      </c>
      <c r="Q9" s="14"/>
      <c r="R9" s="33"/>
      <c r="S9" s="33"/>
      <c r="T9" s="33"/>
      <c r="U9" s="33"/>
    </row>
    <row r="10" spans="1:24" ht="66" customHeight="1">
      <c r="A10" s="33"/>
      <c r="B10" s="30" t="s">
        <v>8</v>
      </c>
      <c r="C10" s="1030" t="s">
        <v>361</v>
      </c>
      <c r="D10" s="1031"/>
      <c r="E10" s="1031"/>
      <c r="F10" s="1031"/>
      <c r="G10" s="1031"/>
      <c r="H10" s="1031"/>
      <c r="I10" s="1031"/>
      <c r="J10" s="1031"/>
      <c r="K10" s="1031"/>
      <c r="L10" s="1032"/>
      <c r="M10" s="33"/>
      <c r="N10" s="34"/>
      <c r="O10" s="33"/>
      <c r="P10" s="270" t="s">
        <v>8</v>
      </c>
      <c r="Q10" s="32"/>
      <c r="R10" s="33"/>
      <c r="S10" s="33"/>
      <c r="T10" s="33"/>
      <c r="U10" s="244"/>
    </row>
    <row r="11" spans="1:24" ht="21">
      <c r="A11" s="33"/>
      <c r="B11" s="264" t="s">
        <v>660</v>
      </c>
      <c r="C11" s="1245" t="s">
        <v>300</v>
      </c>
      <c r="D11" s="1206"/>
      <c r="E11" s="1206"/>
      <c r="F11" s="1206"/>
      <c r="G11" s="1206"/>
      <c r="H11" s="1401" t="s">
        <v>300</v>
      </c>
      <c r="I11" s="1401"/>
      <c r="J11" s="1401"/>
      <c r="K11" s="1401"/>
      <c r="L11" s="1402"/>
      <c r="M11" s="33"/>
      <c r="N11" s="34"/>
      <c r="O11" s="106"/>
      <c r="P11" s="302" t="s">
        <v>660</v>
      </c>
      <c r="Q11" s="14"/>
      <c r="R11" s="33"/>
      <c r="S11" s="33"/>
      <c r="T11" s="33"/>
      <c r="U11" s="33"/>
    </row>
    <row r="12" spans="1:24" ht="18.5">
      <c r="A12" s="33"/>
      <c r="B12" s="6" t="s">
        <v>305</v>
      </c>
      <c r="C12" s="1188" t="s">
        <v>294</v>
      </c>
      <c r="D12" s="1184"/>
      <c r="E12" s="1184"/>
      <c r="F12" s="1184"/>
      <c r="G12" s="1184"/>
      <c r="H12" s="1184" t="s">
        <v>52</v>
      </c>
      <c r="I12" s="1184"/>
      <c r="J12" s="1184"/>
      <c r="K12" s="1184"/>
      <c r="L12" s="1395"/>
      <c r="M12" s="33"/>
      <c r="N12" s="34"/>
      <c r="O12" s="33"/>
      <c r="P12" s="269" t="s">
        <v>305</v>
      </c>
      <c r="Q12" s="14"/>
      <c r="R12" s="33"/>
      <c r="S12" s="33"/>
      <c r="T12" s="33"/>
      <c r="U12" s="33"/>
    </row>
    <row r="13" spans="1:24" ht="47.25" customHeight="1">
      <c r="A13" s="33"/>
      <c r="B13" s="7" t="s">
        <v>11</v>
      </c>
      <c r="C13" s="1185" t="s">
        <v>308</v>
      </c>
      <c r="D13" s="1186"/>
      <c r="E13" s="1186"/>
      <c r="F13" s="1186"/>
      <c r="G13" s="1186"/>
      <c r="H13" s="1186" t="s">
        <v>306</v>
      </c>
      <c r="I13" s="1186"/>
      <c r="J13" s="1186"/>
      <c r="K13" s="1186"/>
      <c r="L13" s="1400"/>
      <c r="M13" s="33"/>
      <c r="N13" s="34"/>
      <c r="O13" s="33"/>
      <c r="P13" s="271" t="s">
        <v>11</v>
      </c>
      <c r="Q13" s="24"/>
      <c r="R13" s="33"/>
      <c r="S13" s="33"/>
      <c r="T13" s="33"/>
      <c r="U13" s="33"/>
    </row>
    <row r="14" spans="1:24" ht="21">
      <c r="A14" s="33"/>
      <c r="B14" s="362" t="s">
        <v>661</v>
      </c>
      <c r="C14" s="1418">
        <v>0.92</v>
      </c>
      <c r="D14" s="1419"/>
      <c r="E14" s="1419"/>
      <c r="F14" s="1419"/>
      <c r="G14" s="1419"/>
      <c r="H14" s="1424">
        <v>0.7</v>
      </c>
      <c r="I14" s="1424"/>
      <c r="J14" s="1424"/>
      <c r="K14" s="1424"/>
      <c r="L14" s="1425"/>
      <c r="M14" s="33"/>
      <c r="N14" s="34"/>
      <c r="O14" s="106"/>
      <c r="P14" s="363" t="s">
        <v>661</v>
      </c>
      <c r="Q14" s="69"/>
      <c r="R14" s="33"/>
      <c r="S14" s="33"/>
      <c r="T14" s="33"/>
      <c r="U14" s="33"/>
    </row>
    <row r="15" spans="1:24" ht="18.5">
      <c r="A15" s="33"/>
      <c r="B15" s="59" t="s">
        <v>391</v>
      </c>
      <c r="C15" s="1413">
        <v>1</v>
      </c>
      <c r="D15" s="1414"/>
      <c r="E15" s="1414"/>
      <c r="F15" s="1414"/>
      <c r="G15" s="1415"/>
      <c r="H15" s="1416">
        <v>1</v>
      </c>
      <c r="I15" s="1414"/>
      <c r="J15" s="1414"/>
      <c r="K15" s="1414"/>
      <c r="L15" s="1417"/>
      <c r="M15" s="33"/>
      <c r="N15" s="34"/>
      <c r="O15" s="106"/>
      <c r="P15" s="272" t="s">
        <v>391</v>
      </c>
      <c r="Q15" s="69"/>
      <c r="R15" s="33"/>
      <c r="S15" s="33"/>
      <c r="T15" s="33"/>
      <c r="U15" s="33"/>
    </row>
    <row r="16" spans="1:24" ht="21">
      <c r="A16" s="33"/>
      <c r="B16" s="285" t="s">
        <v>662</v>
      </c>
      <c r="C16" s="1432">
        <f>C14</f>
        <v>0.92</v>
      </c>
      <c r="D16" s="1433"/>
      <c r="E16" s="1433"/>
      <c r="F16" s="1433"/>
      <c r="G16" s="1433"/>
      <c r="H16" s="1426">
        <f>H15*H14</f>
        <v>0.7</v>
      </c>
      <c r="I16" s="1426"/>
      <c r="J16" s="1426"/>
      <c r="K16" s="1426"/>
      <c r="L16" s="1427"/>
      <c r="M16" s="33"/>
      <c r="N16" s="34"/>
      <c r="O16" s="109"/>
      <c r="P16" s="284" t="s">
        <v>662</v>
      </c>
      <c r="Q16" s="69"/>
      <c r="R16" s="33"/>
      <c r="S16" s="33"/>
      <c r="T16" s="33"/>
      <c r="U16" s="33"/>
    </row>
    <row r="17" spans="1:21" ht="21.5" thickBot="1">
      <c r="A17" s="33"/>
      <c r="B17" s="62" t="s">
        <v>12</v>
      </c>
      <c r="C17" s="1393">
        <f>(100-(100/1.11))/100</f>
        <v>9.9099099099099142E-2</v>
      </c>
      <c r="D17" s="1394"/>
      <c r="E17" s="1394"/>
      <c r="F17" s="1394"/>
      <c r="G17" s="1394"/>
      <c r="H17" s="1434">
        <v>0.4</v>
      </c>
      <c r="I17" s="1434"/>
      <c r="J17" s="1434"/>
      <c r="K17" s="1434"/>
      <c r="L17" s="1435"/>
      <c r="M17" s="33"/>
      <c r="N17" s="34"/>
      <c r="O17" s="106"/>
      <c r="P17" s="274" t="s">
        <v>12</v>
      </c>
      <c r="Q17" s="69"/>
      <c r="R17" s="33"/>
      <c r="S17" s="33"/>
      <c r="T17" s="33"/>
      <c r="U17" s="33"/>
    </row>
    <row r="18" spans="1:21" ht="21.5" thickBot="1">
      <c r="A18" s="33"/>
      <c r="B18" s="62" t="s">
        <v>13</v>
      </c>
      <c r="C18" s="1405">
        <v>0.1</v>
      </c>
      <c r="D18" s="1406"/>
      <c r="E18" s="1406"/>
      <c r="F18" s="1406"/>
      <c r="G18" s="1406"/>
      <c r="H18" s="1406">
        <v>0.4</v>
      </c>
      <c r="I18" s="1406"/>
      <c r="J18" s="1406"/>
      <c r="K18" s="1406"/>
      <c r="L18" s="1436"/>
      <c r="M18" s="33"/>
      <c r="N18" s="34"/>
      <c r="O18" s="33"/>
      <c r="P18" s="274" t="s">
        <v>13</v>
      </c>
      <c r="Q18" s="65"/>
      <c r="R18" s="33"/>
      <c r="S18" s="33"/>
      <c r="T18" s="33"/>
      <c r="U18" s="33"/>
    </row>
    <row r="19" spans="1:21" ht="39.5">
      <c r="A19" s="33"/>
      <c r="B19" s="266" t="s">
        <v>663</v>
      </c>
      <c r="C19" s="1439">
        <f>C16/(1-C18)</f>
        <v>1.0222222222222221</v>
      </c>
      <c r="D19" s="1437"/>
      <c r="E19" s="1437"/>
      <c r="F19" s="1437"/>
      <c r="G19" s="1437"/>
      <c r="H19" s="1437">
        <f>H16/(1-H18)</f>
        <v>1.1666666666666667</v>
      </c>
      <c r="I19" s="1437"/>
      <c r="J19" s="1437"/>
      <c r="K19" s="1437"/>
      <c r="L19" s="1438"/>
      <c r="M19" s="33"/>
      <c r="N19" s="34"/>
      <c r="O19" s="33"/>
      <c r="P19" s="273" t="s">
        <v>663</v>
      </c>
      <c r="Q19" s="64"/>
      <c r="R19" s="244"/>
      <c r="S19" s="99"/>
      <c r="T19" s="244"/>
      <c r="U19" s="99"/>
    </row>
    <row r="20" spans="1:21" ht="21">
      <c r="A20" s="33"/>
      <c r="B20" s="66" t="s">
        <v>14</v>
      </c>
      <c r="C20" s="1403" t="s">
        <v>79</v>
      </c>
      <c r="D20" s="1404"/>
      <c r="E20" s="1404"/>
      <c r="F20" s="1404"/>
      <c r="G20" s="1404"/>
      <c r="H20" s="1404" t="s">
        <v>79</v>
      </c>
      <c r="I20" s="1404"/>
      <c r="J20" s="1404"/>
      <c r="K20" s="1404"/>
      <c r="L20" s="1409"/>
      <c r="M20" s="33"/>
      <c r="N20" s="34"/>
      <c r="O20" s="33"/>
      <c r="P20" s="275" t="s">
        <v>14</v>
      </c>
      <c r="Q20" s="68"/>
      <c r="R20" s="33"/>
      <c r="S20" s="33"/>
      <c r="T20" s="33"/>
      <c r="U20" s="33"/>
    </row>
    <row r="21" spans="1:21" ht="21">
      <c r="A21" s="33"/>
      <c r="B21" s="66" t="s">
        <v>17</v>
      </c>
      <c r="C21" s="1250" t="s">
        <v>145</v>
      </c>
      <c r="D21" s="1251"/>
      <c r="E21" s="1251"/>
      <c r="F21" s="1251"/>
      <c r="G21" s="1251"/>
      <c r="H21" s="1210" t="s">
        <v>146</v>
      </c>
      <c r="I21" s="1210"/>
      <c r="J21" s="1210"/>
      <c r="K21" s="1210"/>
      <c r="L21" s="1407"/>
      <c r="M21" s="33"/>
      <c r="N21" s="34"/>
      <c r="O21" s="33"/>
      <c r="P21" s="275" t="s">
        <v>17</v>
      </c>
      <c r="Q21" s="32"/>
      <c r="R21" s="33"/>
      <c r="S21" s="33"/>
      <c r="T21" s="33"/>
      <c r="U21" s="33"/>
    </row>
    <row r="22" spans="1:21" ht="21">
      <c r="A22" s="33"/>
      <c r="B22" s="6" t="s">
        <v>20</v>
      </c>
      <c r="C22" s="1245" t="s">
        <v>21</v>
      </c>
      <c r="D22" s="1206"/>
      <c r="E22" s="1206"/>
      <c r="F22" s="1206"/>
      <c r="G22" s="1206"/>
      <c r="H22" s="1253" t="s">
        <v>21</v>
      </c>
      <c r="I22" s="1253"/>
      <c r="J22" s="1253"/>
      <c r="K22" s="1253"/>
      <c r="L22" s="1408"/>
      <c r="M22" s="33"/>
      <c r="N22" s="34"/>
      <c r="O22" s="33"/>
      <c r="P22" s="269" t="s">
        <v>20</v>
      </c>
      <c r="Q22" s="69"/>
      <c r="R22" s="33"/>
      <c r="S22" s="33"/>
      <c r="T22" s="33"/>
      <c r="U22" s="33"/>
    </row>
    <row r="23" spans="1:21" ht="21">
      <c r="A23" s="33"/>
      <c r="B23" s="6" t="s">
        <v>24</v>
      </c>
      <c r="C23" s="1188" t="s">
        <v>113</v>
      </c>
      <c r="D23" s="1184"/>
      <c r="E23" s="1184"/>
      <c r="F23" s="1184"/>
      <c r="G23" s="1184"/>
      <c r="H23" s="1206" t="s">
        <v>113</v>
      </c>
      <c r="I23" s="1206"/>
      <c r="J23" s="1206"/>
      <c r="K23" s="1206"/>
      <c r="L23" s="1410"/>
      <c r="M23" s="33"/>
      <c r="N23" s="34"/>
      <c r="O23" s="33"/>
      <c r="P23" s="269" t="s">
        <v>24</v>
      </c>
      <c r="Q23" s="14"/>
      <c r="R23" s="33"/>
      <c r="S23" s="33"/>
      <c r="T23" s="33"/>
      <c r="U23" s="33"/>
    </row>
    <row r="24" spans="1:21" ht="21">
      <c r="A24" s="33"/>
      <c r="B24" s="6" t="s">
        <v>27</v>
      </c>
      <c r="C24" s="1431">
        <v>40352</v>
      </c>
      <c r="D24" s="1411"/>
      <c r="E24" s="1411"/>
      <c r="F24" s="1411"/>
      <c r="G24" s="1411"/>
      <c r="H24" s="1411">
        <v>42003</v>
      </c>
      <c r="I24" s="1411"/>
      <c r="J24" s="1411"/>
      <c r="K24" s="1411"/>
      <c r="L24" s="1412"/>
      <c r="M24" s="33"/>
      <c r="N24" s="34"/>
      <c r="O24" s="33"/>
      <c r="P24" s="269" t="s">
        <v>27</v>
      </c>
      <c r="Q24" s="70"/>
      <c r="R24" s="33"/>
      <c r="S24" s="33"/>
      <c r="T24" s="33"/>
      <c r="U24" s="33"/>
    </row>
    <row r="25" spans="1:21" ht="21">
      <c r="A25" s="33"/>
      <c r="B25" s="6" t="s">
        <v>260</v>
      </c>
      <c r="C25" s="1188" t="s">
        <v>63</v>
      </c>
      <c r="D25" s="1184"/>
      <c r="E25" s="1184"/>
      <c r="F25" s="1184"/>
      <c r="G25" s="1184"/>
      <c r="H25" s="1184" t="s">
        <v>63</v>
      </c>
      <c r="I25" s="1184"/>
      <c r="J25" s="1184"/>
      <c r="K25" s="1184"/>
      <c r="L25" s="1395"/>
      <c r="M25" s="33"/>
      <c r="N25" s="34"/>
      <c r="O25" s="33"/>
      <c r="P25" s="269" t="s">
        <v>260</v>
      </c>
      <c r="Q25" s="14"/>
      <c r="R25" s="33"/>
      <c r="S25" s="33"/>
      <c r="T25" s="33"/>
      <c r="U25" s="33"/>
    </row>
    <row r="26" spans="1:21" ht="39" customHeight="1">
      <c r="A26" s="33"/>
      <c r="B26" s="6" t="s">
        <v>28</v>
      </c>
      <c r="C26" s="1185" t="s">
        <v>393</v>
      </c>
      <c r="D26" s="1186"/>
      <c r="E26" s="1186"/>
      <c r="F26" s="1186"/>
      <c r="G26" s="1186"/>
      <c r="H26" s="1186" t="s">
        <v>393</v>
      </c>
      <c r="I26" s="1186"/>
      <c r="J26" s="1186"/>
      <c r="K26" s="1186"/>
      <c r="L26" s="1400"/>
      <c r="M26" s="33"/>
      <c r="N26" s="34"/>
      <c r="O26" s="33"/>
      <c r="P26" s="269" t="s">
        <v>28</v>
      </c>
      <c r="Q26" s="24"/>
      <c r="R26" s="33"/>
      <c r="S26" s="244"/>
      <c r="T26" s="33"/>
      <c r="U26" s="76"/>
    </row>
    <row r="27" spans="1:21" ht="58.5" customHeight="1">
      <c r="A27" s="33"/>
      <c r="B27" s="267" t="s">
        <v>264</v>
      </c>
      <c r="C27" s="1185" t="s">
        <v>989</v>
      </c>
      <c r="D27" s="1186"/>
      <c r="E27" s="1186"/>
      <c r="F27" s="1186"/>
      <c r="G27" s="1186"/>
      <c r="H27" s="1186" t="s">
        <v>989</v>
      </c>
      <c r="I27" s="1186"/>
      <c r="J27" s="1186"/>
      <c r="K27" s="1186"/>
      <c r="L27" s="1400"/>
      <c r="M27" s="33"/>
      <c r="N27" s="34"/>
      <c r="O27" s="33"/>
      <c r="P27" s="276" t="s">
        <v>264</v>
      </c>
      <c r="Q27" s="24"/>
      <c r="R27" s="33"/>
      <c r="S27" s="244"/>
      <c r="T27" s="33"/>
      <c r="U27" s="33"/>
    </row>
    <row r="28" spans="1:21" ht="21">
      <c r="A28" s="33"/>
      <c r="B28" s="6" t="s">
        <v>37</v>
      </c>
      <c r="C28" s="1188" t="s">
        <v>147</v>
      </c>
      <c r="D28" s="1184"/>
      <c r="E28" s="1184"/>
      <c r="F28" s="1184"/>
      <c r="G28" s="1184"/>
      <c r="H28" s="1184" t="s">
        <v>147</v>
      </c>
      <c r="I28" s="1184"/>
      <c r="J28" s="1184"/>
      <c r="K28" s="1184"/>
      <c r="L28" s="1395"/>
      <c r="M28" s="33"/>
      <c r="N28" s="34"/>
      <c r="O28" s="33"/>
      <c r="P28" s="269" t="s">
        <v>37</v>
      </c>
      <c r="Q28" s="24"/>
      <c r="R28" s="33"/>
      <c r="S28" s="244"/>
      <c r="T28" s="33"/>
      <c r="U28" s="244"/>
    </row>
    <row r="29" spans="1:21" ht="21">
      <c r="A29" s="33"/>
      <c r="B29" s="6" t="s">
        <v>39</v>
      </c>
      <c r="C29" s="1188" t="s">
        <v>41</v>
      </c>
      <c r="D29" s="1184"/>
      <c r="E29" s="1184"/>
      <c r="F29" s="1184"/>
      <c r="G29" s="1184"/>
      <c r="H29" s="1184" t="s">
        <v>41</v>
      </c>
      <c r="I29" s="1184"/>
      <c r="J29" s="1184"/>
      <c r="K29" s="1184"/>
      <c r="L29" s="1395"/>
      <c r="M29" s="33"/>
      <c r="N29" s="34"/>
      <c r="O29" s="33"/>
      <c r="P29" s="269" t="s">
        <v>39</v>
      </c>
      <c r="Q29" s="14"/>
      <c r="R29" s="33"/>
      <c r="S29" s="244"/>
      <c r="T29" s="33"/>
      <c r="U29" s="244"/>
    </row>
    <row r="30" spans="1:21" ht="132" customHeight="1">
      <c r="A30" s="33"/>
      <c r="B30" s="6" t="s">
        <v>43</v>
      </c>
      <c r="C30" s="1185" t="s">
        <v>307</v>
      </c>
      <c r="D30" s="1186"/>
      <c r="E30" s="1186"/>
      <c r="F30" s="1186"/>
      <c r="G30" s="1186"/>
      <c r="H30" s="1186" t="s">
        <v>307</v>
      </c>
      <c r="I30" s="1186"/>
      <c r="J30" s="1186"/>
      <c r="K30" s="1186"/>
      <c r="L30" s="1400"/>
      <c r="M30" s="33"/>
      <c r="N30" s="34"/>
      <c r="O30" s="33"/>
      <c r="P30" s="269" t="s">
        <v>43</v>
      </c>
      <c r="Q30" s="24"/>
      <c r="R30" s="33"/>
      <c r="S30" s="76"/>
      <c r="T30" s="33"/>
      <c r="U30" s="76"/>
    </row>
    <row r="31" spans="1:21" ht="214.5" customHeight="1">
      <c r="A31" s="33"/>
      <c r="B31" s="358" t="s">
        <v>415</v>
      </c>
      <c r="C31" s="992" t="s">
        <v>400</v>
      </c>
      <c r="D31" s="993"/>
      <c r="E31" s="993"/>
      <c r="F31" s="993"/>
      <c r="G31" s="1085"/>
      <c r="H31" s="1086" t="s">
        <v>255</v>
      </c>
      <c r="I31" s="993"/>
      <c r="J31" s="993"/>
      <c r="K31" s="993"/>
      <c r="L31" s="994"/>
      <c r="M31" s="33"/>
      <c r="N31" s="34"/>
      <c r="O31" s="33"/>
      <c r="P31" s="359" t="s">
        <v>415</v>
      </c>
      <c r="Q31" s="24"/>
      <c r="R31" s="33"/>
      <c r="S31" s="76"/>
      <c r="T31" s="33"/>
      <c r="U31" s="76"/>
    </row>
    <row r="32" spans="1:21" ht="73.5" customHeight="1">
      <c r="A32" s="33"/>
      <c r="B32" s="36" t="s">
        <v>44</v>
      </c>
      <c r="C32" s="1420" t="s">
        <v>764</v>
      </c>
      <c r="D32" s="1421"/>
      <c r="E32" s="1421"/>
      <c r="F32" s="1421"/>
      <c r="G32" s="1421"/>
      <c r="H32" s="1428" t="s">
        <v>765</v>
      </c>
      <c r="I32" s="1429"/>
      <c r="J32" s="1429"/>
      <c r="K32" s="1429"/>
      <c r="L32" s="1430"/>
      <c r="M32" s="33"/>
      <c r="N32" s="34"/>
      <c r="O32" s="33"/>
      <c r="P32" s="290" t="s">
        <v>44</v>
      </c>
      <c r="Q32" s="120"/>
      <c r="R32" s="33"/>
      <c r="S32" s="33"/>
      <c r="T32" s="33"/>
      <c r="U32" s="33"/>
    </row>
    <row r="33" spans="1:21" ht="114.75" customHeight="1">
      <c r="A33" s="33"/>
      <c r="B33" s="85" t="s">
        <v>45</v>
      </c>
      <c r="C33" s="992" t="s">
        <v>255</v>
      </c>
      <c r="D33" s="993"/>
      <c r="E33" s="993"/>
      <c r="F33" s="993"/>
      <c r="G33" s="1085"/>
      <c r="H33" s="1086" t="s">
        <v>255</v>
      </c>
      <c r="I33" s="993"/>
      <c r="J33" s="993"/>
      <c r="K33" s="993"/>
      <c r="L33" s="994"/>
      <c r="M33" s="33"/>
      <c r="N33" s="34"/>
      <c r="O33" s="33"/>
      <c r="P33" s="286" t="s">
        <v>45</v>
      </c>
      <c r="Q33" s="180"/>
      <c r="R33" s="33"/>
      <c r="S33" s="33"/>
      <c r="T33" s="33"/>
      <c r="U33" s="33"/>
    </row>
    <row r="34" spans="1:21" ht="18.5">
      <c r="A34" s="33"/>
      <c r="B34" s="85" t="s">
        <v>293</v>
      </c>
      <c r="C34" s="992" t="s">
        <v>255</v>
      </c>
      <c r="D34" s="993"/>
      <c r="E34" s="993"/>
      <c r="F34" s="993"/>
      <c r="G34" s="1085"/>
      <c r="H34" s="1086" t="s">
        <v>255</v>
      </c>
      <c r="I34" s="993"/>
      <c r="J34" s="993"/>
      <c r="K34" s="993"/>
      <c r="L34" s="994"/>
      <c r="M34" s="33"/>
      <c r="N34" s="34"/>
      <c r="O34" s="33"/>
      <c r="P34" s="286" t="s">
        <v>293</v>
      </c>
      <c r="Q34" s="180"/>
      <c r="R34" s="33"/>
      <c r="S34" s="33"/>
      <c r="T34" s="33"/>
      <c r="U34" s="33"/>
    </row>
    <row r="35" spans="1:21" ht="19" thickBot="1">
      <c r="A35" s="33"/>
      <c r="B35" s="205" t="s">
        <v>540</v>
      </c>
      <c r="C35" s="1040" t="s">
        <v>255</v>
      </c>
      <c r="D35" s="1041"/>
      <c r="E35" s="1041"/>
      <c r="F35" s="1041"/>
      <c r="G35" s="1422"/>
      <c r="H35" s="1423" t="s">
        <v>255</v>
      </c>
      <c r="I35" s="1041"/>
      <c r="J35" s="1041"/>
      <c r="K35" s="1041"/>
      <c r="L35" s="1042"/>
      <c r="M35" s="33"/>
      <c r="N35" s="34"/>
      <c r="O35" s="33"/>
      <c r="P35" s="289" t="s">
        <v>540</v>
      </c>
      <c r="Q35" s="183"/>
      <c r="R35" s="33"/>
      <c r="S35" s="33"/>
      <c r="T35" s="33"/>
      <c r="U35" s="33"/>
    </row>
    <row r="36" spans="1:21" ht="73.5" customHeight="1">
      <c r="A36" s="33"/>
      <c r="B36" s="1043" t="str">
        <f>Choléra!B36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C36" s="1043"/>
      <c r="D36" s="1043"/>
      <c r="E36" s="1043"/>
      <c r="F36" s="1043"/>
      <c r="G36" s="1043"/>
      <c r="H36" s="1043"/>
      <c r="I36" s="1043"/>
      <c r="J36" s="1043"/>
      <c r="K36" s="1043"/>
      <c r="L36" s="1043"/>
      <c r="M36" s="33"/>
      <c r="N36" s="34"/>
      <c r="O36" s="33"/>
      <c r="P36" s="1035" t="str">
        <f>B36</f>
        <v>1 Source : Pages sur les produits préqualifiés par l’OMS; ces pages sont mises à jour par l'OMS au fur et à mesure que de nouvelles informations sur les produits sont disponibles. Veuillez-vous référer à ces pages (https://extranet.who.int/gavi/PQ_Web/Default.aspx?nav=2) pour l'information la plus à jour. Pour les présentations non encore préqualifiées par l'OMS, les données se fondent sur des discussions avec les fabricants et des partenaires en 2023.</v>
      </c>
      <c r="Q36" s="1035"/>
      <c r="R36" s="33"/>
      <c r="S36" s="33"/>
      <c r="T36" s="33"/>
      <c r="U36" s="33"/>
    </row>
    <row r="37" spans="1:21" ht="38.25" customHeight="1">
      <c r="A37" s="33"/>
      <c r="B37" s="1023" t="str">
        <f>Choléra!B37</f>
        <v>2 Source : MENU DE PRODUITS UNICEF POUR LES VACCINS FOURNIS PAR L’UNICEF À GAVI, L’ALLIANCE DU VACCIN (https://www.unicef.org/supply/media/17191/file/Gavi-Product-Menu-May-2023.pdf)</v>
      </c>
      <c r="C37" s="1023"/>
      <c r="D37" s="1023"/>
      <c r="E37" s="1023"/>
      <c r="F37" s="1023"/>
      <c r="G37" s="1023"/>
      <c r="H37" s="1023"/>
      <c r="I37" s="1023"/>
      <c r="J37" s="1023"/>
      <c r="K37" s="1023"/>
      <c r="L37" s="1023"/>
      <c r="M37" s="33"/>
      <c r="N37" s="34"/>
      <c r="O37" s="33"/>
      <c r="P37" s="1033" t="str">
        <f>B37</f>
        <v>2 Source : MENU DE PRODUITS UNICEF POUR LES VACCINS FOURNIS PAR L’UNICEF À GAVI, L’ALLIANCE DU VACCIN (https://www.unicef.org/supply/media/17191/file/Gavi-Product-Menu-May-2023.pdf)</v>
      </c>
      <c r="Q37" s="1033"/>
      <c r="R37" s="33"/>
      <c r="S37" s="105"/>
      <c r="T37" s="33"/>
      <c r="U37" s="105"/>
    </row>
    <row r="38" spans="1:21" ht="18.5">
      <c r="A38" s="33"/>
      <c r="B38" s="1023" t="str">
        <f>Choléra!B38</f>
        <v>3 Source : Note de synthèse de l'OMS: http://www.who.int/immunization/documents/positionpapers/en/</v>
      </c>
      <c r="C38" s="1024"/>
      <c r="D38" s="1024"/>
      <c r="E38" s="1024"/>
      <c r="F38" s="1024"/>
      <c r="G38" s="1024"/>
      <c r="H38" s="1024"/>
      <c r="I38" s="1024"/>
      <c r="J38" s="1024"/>
      <c r="K38" s="1024"/>
      <c r="L38" s="1024"/>
      <c r="M38" s="33"/>
      <c r="N38" s="34"/>
      <c r="O38" s="33"/>
      <c r="P38" s="1023" t="str">
        <f>B38</f>
        <v>3 Source : Note de synthèse de l'OMS: http://www.who.int/immunization/documents/positionpapers/en/</v>
      </c>
      <c r="Q38" s="1023"/>
      <c r="R38" s="33"/>
      <c r="S38" s="33"/>
      <c r="T38" s="33"/>
      <c r="U38" s="33"/>
    </row>
    <row r="39" spans="1:21" ht="18.5">
      <c r="A39" s="33"/>
      <c r="B39" s="73" t="str">
        <f>Choléra!B39</f>
        <v xml:space="preserve">4 Source : Secrétariat de Gavi, voir l'onglet définitions pour les détails </v>
      </c>
      <c r="C39" s="73"/>
      <c r="D39" s="73"/>
      <c r="E39" s="73"/>
      <c r="F39" s="73"/>
      <c r="G39" s="73"/>
      <c r="H39" s="73"/>
      <c r="I39" s="73"/>
      <c r="J39" s="73"/>
      <c r="K39" s="73"/>
      <c r="L39" s="73"/>
      <c r="M39" s="33"/>
      <c r="N39" s="34"/>
      <c r="O39" s="33"/>
      <c r="P39" s="33" t="str">
        <f>B39</f>
        <v xml:space="preserve">4 Source : Secrétariat de Gavi, voir l'onglet définitions pour les détails </v>
      </c>
      <c r="Q39" s="33"/>
      <c r="R39" s="33"/>
      <c r="S39" s="33"/>
      <c r="T39" s="33"/>
      <c r="U39" s="33"/>
    </row>
    <row r="40" spans="1:21" ht="18.5">
      <c r="A40" s="33"/>
      <c r="B40" s="1023" t="str">
        <f>Choléra!B40</f>
        <v>5 Source : Étude des estimations OMS des taux indicatifs de perte en vaccins, 2021</v>
      </c>
      <c r="C40" s="1023"/>
      <c r="D40" s="1023"/>
      <c r="E40" s="1023"/>
      <c r="F40" s="1023"/>
      <c r="G40" s="1023"/>
      <c r="H40" s="1023"/>
      <c r="I40" s="1023"/>
      <c r="J40" s="1023"/>
      <c r="K40" s="1023"/>
      <c r="L40" s="1023"/>
      <c r="M40" s="33"/>
      <c r="N40" s="34"/>
      <c r="O40" s="33"/>
      <c r="P40" s="1033" t="str">
        <f>B40</f>
        <v>5 Source : Étude des estimations OMS des taux indicatifs de perte en vaccins, 2021</v>
      </c>
      <c r="Q40" s="1033"/>
      <c r="R40" s="33"/>
      <c r="S40" s="33"/>
      <c r="T40" s="33"/>
      <c r="U40" s="33"/>
    </row>
    <row r="41" spans="1:21" ht="18.5">
      <c r="A41" s="33"/>
      <c r="B41" s="1034"/>
      <c r="C41" s="1034"/>
      <c r="D41" s="1034"/>
      <c r="E41" s="1034"/>
      <c r="F41" s="1034"/>
      <c r="G41" s="1034"/>
      <c r="H41" s="1034"/>
      <c r="I41" s="1034"/>
      <c r="J41" s="1034"/>
      <c r="K41" s="1034"/>
      <c r="L41" s="1034"/>
      <c r="M41" s="33"/>
      <c r="N41" s="34"/>
      <c r="O41" s="33"/>
      <c r="P41" s="33"/>
      <c r="Q41" s="33"/>
      <c r="R41" s="33"/>
      <c r="S41" s="33"/>
      <c r="T41" s="33"/>
      <c r="U41" s="33"/>
    </row>
    <row r="42" spans="1:21" ht="18.5">
      <c r="A42" s="33"/>
      <c r="B42" s="33"/>
      <c r="C42" s="33"/>
      <c r="D42" s="33"/>
      <c r="E42" s="33"/>
      <c r="F42" s="33"/>
      <c r="G42" s="33"/>
      <c r="H42" s="33"/>
      <c r="I42" s="33"/>
      <c r="J42" s="33"/>
      <c r="K42" s="33"/>
      <c r="L42" s="33"/>
      <c r="M42" s="33"/>
      <c r="N42" s="34"/>
      <c r="O42" s="33"/>
      <c r="P42" s="33"/>
      <c r="Q42" s="33"/>
      <c r="R42" s="33"/>
      <c r="S42" s="33"/>
      <c r="T42" s="33"/>
      <c r="U42" s="33"/>
    </row>
    <row r="51" spans="16:21" ht="15.5">
      <c r="P51" s="1335"/>
      <c r="Q51" s="1335"/>
      <c r="R51" s="1335"/>
      <c r="S51" s="1335"/>
      <c r="T51" s="1335"/>
      <c r="U51" s="1335"/>
    </row>
  </sheetData>
  <sheetProtection selectLockedCells="1"/>
  <mergeCells count="67">
    <mergeCell ref="P51:U51"/>
    <mergeCell ref="H17:L17"/>
    <mergeCell ref="H18:L18"/>
    <mergeCell ref="H19:L19"/>
    <mergeCell ref="C19:G19"/>
    <mergeCell ref="H27:L27"/>
    <mergeCell ref="B41:L41"/>
    <mergeCell ref="H25:L25"/>
    <mergeCell ref="C27:G27"/>
    <mergeCell ref="C28:G28"/>
    <mergeCell ref="P40:Q40"/>
    <mergeCell ref="B36:L36"/>
    <mergeCell ref="C30:G30"/>
    <mergeCell ref="C29:G29"/>
    <mergeCell ref="P38:Q38"/>
    <mergeCell ref="P36:Q36"/>
    <mergeCell ref="B37:L37"/>
    <mergeCell ref="P37:Q37"/>
    <mergeCell ref="C14:G14"/>
    <mergeCell ref="C32:G32"/>
    <mergeCell ref="C31:G31"/>
    <mergeCell ref="H31:L31"/>
    <mergeCell ref="C33:G33"/>
    <mergeCell ref="H33:L33"/>
    <mergeCell ref="C35:G35"/>
    <mergeCell ref="H35:L35"/>
    <mergeCell ref="H14:L14"/>
    <mergeCell ref="H16:L16"/>
    <mergeCell ref="H32:L32"/>
    <mergeCell ref="C21:G21"/>
    <mergeCell ref="C24:G24"/>
    <mergeCell ref="C16:G16"/>
    <mergeCell ref="P3:U5"/>
    <mergeCell ref="B40:L40"/>
    <mergeCell ref="C34:G34"/>
    <mergeCell ref="H34:L34"/>
    <mergeCell ref="H30:L30"/>
    <mergeCell ref="H23:L23"/>
    <mergeCell ref="C25:G25"/>
    <mergeCell ref="C23:G23"/>
    <mergeCell ref="H26:L26"/>
    <mergeCell ref="H28:L28"/>
    <mergeCell ref="H29:L29"/>
    <mergeCell ref="C26:G26"/>
    <mergeCell ref="H24:L24"/>
    <mergeCell ref="B38:L38"/>
    <mergeCell ref="C15:G15"/>
    <mergeCell ref="H15:L15"/>
    <mergeCell ref="C20:G20"/>
    <mergeCell ref="C22:G22"/>
    <mergeCell ref="C18:G18"/>
    <mergeCell ref="H21:L21"/>
    <mergeCell ref="H22:L22"/>
    <mergeCell ref="H20:L20"/>
    <mergeCell ref="C17:G17"/>
    <mergeCell ref="C12:G12"/>
    <mergeCell ref="H12:L12"/>
    <mergeCell ref="B2:L2"/>
    <mergeCell ref="B4:L5"/>
    <mergeCell ref="C7:L7"/>
    <mergeCell ref="C13:G13"/>
    <mergeCell ref="C8:L8"/>
    <mergeCell ref="C9:L9"/>
    <mergeCell ref="C10:L10"/>
    <mergeCell ref="H13:L13"/>
    <mergeCell ref="C11:G11"/>
    <mergeCell ref="H11:L11"/>
  </mergeCells>
  <hyperlinks>
    <hyperlink ref="C32" r:id="rId1" xr:uid="{00000000-0004-0000-0800-000000000000}"/>
    <hyperlink ref="H32" r:id="rId2" xr:uid="{00000000-0004-0000-0800-000001000000}"/>
  </hyperlinks>
  <pageMargins left="0.25" right="0.25" top="0.75" bottom="0.75" header="0.3" footer="0.3"/>
  <pageSetup paperSize="8" scale="52"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7C8101D2D92848B938E06490E5CBE4" ma:contentTypeVersion="13" ma:contentTypeDescription="Create a new document." ma:contentTypeScope="" ma:versionID="bbe495b14f44de05f88448540324b1e9">
  <xsd:schema xmlns:xsd="http://www.w3.org/2001/XMLSchema" xmlns:xs="http://www.w3.org/2001/XMLSchema" xmlns:p="http://schemas.microsoft.com/office/2006/metadata/properties" xmlns:ns3="4f6b3047-ef38-4330-82f9-3d5bf17c67fa" xmlns:ns4="e8756c1e-e8d1-4232-b615-c84b994368a8" targetNamespace="http://schemas.microsoft.com/office/2006/metadata/properties" ma:root="true" ma:fieldsID="54501721e981dc0e2151b5fa7a86fd96" ns3:_="" ns4:_="">
    <xsd:import namespace="4f6b3047-ef38-4330-82f9-3d5bf17c67fa"/>
    <xsd:import namespace="e8756c1e-e8d1-4232-b615-c84b994368a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6b3047-ef38-4330-82f9-3d5bf17c67f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756c1e-e8d1-4232-b615-c84b994368a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9FBC7E-BB25-4607-8C76-A78E31F59C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6b3047-ef38-4330-82f9-3d5bf17c67fa"/>
    <ds:schemaRef ds:uri="e8756c1e-e8d1-4232-b615-c84b994368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F3CCA8-4FCD-4399-AA1A-98AB565B79DF}">
  <ds:schemaRefs>
    <ds:schemaRef ds:uri="http://schemas.microsoft.com/office/2006/metadata/longProperties"/>
  </ds:schemaRefs>
</ds:datastoreItem>
</file>

<file path=customXml/itemProps3.xml><?xml version="1.0" encoding="utf-8"?>
<ds:datastoreItem xmlns:ds="http://schemas.openxmlformats.org/officeDocument/2006/customXml" ds:itemID="{3847F8EF-8AAF-48C9-9DFE-A66AC49D528B}">
  <ds:schemaRefs>
    <ds:schemaRef ds:uri="http://schemas.microsoft.com/sharepoint/v3/contenttype/forms"/>
  </ds:schemaRefs>
</ds:datastoreItem>
</file>

<file path=customXml/itemProps4.xml><?xml version="1.0" encoding="utf-8"?>
<ds:datastoreItem xmlns:ds="http://schemas.openxmlformats.org/officeDocument/2006/customXml" ds:itemID="{18ACC15B-4804-44F9-AC4A-9039B30CC6A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A LIRE - Intro. aux PDP</vt:lpstr>
      <vt:lpstr>Définitions</vt:lpstr>
      <vt:lpstr>Choléra</vt:lpstr>
      <vt:lpstr>PVH</vt:lpstr>
      <vt:lpstr>VPI</vt:lpstr>
      <vt:lpstr>EJ</vt:lpstr>
      <vt:lpstr>Rougeole</vt:lpstr>
      <vt:lpstr>Rougeole-rubéole</vt:lpstr>
      <vt:lpstr>Men A</vt:lpstr>
      <vt:lpstr>MMCV</vt:lpstr>
      <vt:lpstr>VPC</vt:lpstr>
      <vt:lpstr>HepB</vt:lpstr>
      <vt:lpstr>Td</vt:lpstr>
      <vt:lpstr>DTP</vt:lpstr>
      <vt:lpstr>Penta</vt:lpstr>
      <vt:lpstr>Hexa</vt:lpstr>
      <vt:lpstr>VTC</vt:lpstr>
      <vt:lpstr>Malaria</vt:lpstr>
      <vt:lpstr>Rage</vt:lpstr>
      <vt:lpstr>Rotavirus</vt:lpstr>
      <vt:lpstr>VAA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Detailed product profiles</dc:title>
  <dc:subject>&amp;lt;p&amp;gt;Detailed product profiles (DPPs) give countries easy access to up-to-date and comprehensive information on Gavi-supported vaccines. They also provide an overview of all WHO prequalified products for vaccine groups that Gavi supports.&amp;lt;/p&amp;gt;</dc:subject>
  <dc:creator/>
  <cp:keywords/>
  <dc:description>&amp;lt;p&amp;gt;Detailed product profiles (DPPs) give countries easy access to up-to-date and comprehensive information on Gavi-supported vaccines. They also provide an overview of all WHO prequalified products for vaccine groups that Gavi supports.&amp;lt;/p&amp;gt;</dc:description>
  <cp:lastModifiedBy/>
  <dcterms:created xsi:type="dcterms:W3CDTF">2006-09-16T02:00:00Z</dcterms:created>
  <dcterms:modified xsi:type="dcterms:W3CDTF">2024-02-29T15:26:55Z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2057</vt:i4>
  </property>
  <property fmtid="{D5CDD505-2E9C-101B-9397-08002B2CF9AE}" pid="3" name="EktQuickLink">
    <vt:lpwstr>DownloadAsset.aspx?id=2147511153</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2015-09-29T13:11:24Z</vt:filetime>
  </property>
  <property fmtid="{D5CDD505-2E9C-101B-9397-08002B2CF9AE}" pid="10" name="EktDateModified">
    <vt:filetime>2017-10-25T15:42:04Z</vt:filetime>
  </property>
  <property fmtid="{D5CDD505-2E9C-101B-9397-08002B2CF9AE}" pid="11" name="EktTaxCategory">
    <vt:lpwstr> #eksep# \Website\Areas\Library\GAVI-documents\Supply-procurement #eksep# </vt:lpwstr>
  </property>
  <property fmtid="{D5CDD505-2E9C-101B-9397-08002B2CF9AE}" pid="12" name="EktDisabledTaxCategory">
    <vt:lpwstr/>
  </property>
  <property fmtid="{D5CDD505-2E9C-101B-9397-08002B2CF9AE}" pid="13" name="EktCmsSize">
    <vt:i4>523264</vt:i4>
  </property>
  <property fmtid="{D5CDD505-2E9C-101B-9397-08002B2CF9AE}" pid="14" name="EktSearchable">
    <vt:i4>1</vt:i4>
  </property>
  <property fmtid="{D5CDD505-2E9C-101B-9397-08002B2CF9AE}" pid="15" name="EktEDescription">
    <vt:lpwstr>&amp;lt;p&amp;gt;Detailed product profiles (DPPs) give countries easy access to up-to-date and comprehensive information on Gavi-supported vaccines. They also provide an overview of all WHO prequalified products for vaccine groups that Gavi supports.&amp;lt;/p&amp;gt;</vt:lpwstr>
  </property>
  <property fmtid="{D5CDD505-2E9C-101B-9397-08002B2CF9AE}" pid="16" name="EktPublicationDate">
    <vt:filetime>2017-04-06T04:00:00Z</vt:filetime>
  </property>
  <property fmtid="{D5CDD505-2E9C-101B-9397-08002B2CF9AE}" pid="17" name="EktArchived">
    <vt:bool>false</vt:bool>
  </property>
  <property fmtid="{D5CDD505-2E9C-101B-9397-08002B2CF9AE}" pid="18" name="EktDate_Unknown">
    <vt:bool>false</vt:bool>
  </property>
  <property fmtid="{D5CDD505-2E9C-101B-9397-08002B2CF9AE}" pid="19" name="EktNoIndex">
    <vt:bool>false</vt:bool>
  </property>
  <property fmtid="{D5CDD505-2E9C-101B-9397-08002B2CF9AE}" pid="20" name="EktNoFollow">
    <vt:bool>false</vt:bool>
  </property>
  <property fmtid="{D5CDD505-2E9C-101B-9397-08002B2CF9AE}" pid="21" name="ContentTypeId">
    <vt:lpwstr>0x010100747C8101D2D92848B938E06490E5CBE4</vt:lpwstr>
  </property>
  <property fmtid="{D5CDD505-2E9C-101B-9397-08002B2CF9AE}" pid="22" name="Health System Strengthening">
    <vt:lpwstr/>
  </property>
  <property fmtid="{D5CDD505-2E9C-101B-9397-08002B2CF9AE}" pid="23" name="Depto">
    <vt:lpwstr>83;#Policy and Market Shaping|23be1551-55ac-4c54-93f1-8364704b1c08</vt:lpwstr>
  </property>
  <property fmtid="{D5CDD505-2E9C-101B-9397-08002B2CF9AE}" pid="24" name="Country">
    <vt:lpwstr/>
  </property>
  <property fmtid="{D5CDD505-2E9C-101B-9397-08002B2CF9AE}" pid="25" name="Vaccine">
    <vt:lpwstr/>
  </property>
  <property fmtid="{D5CDD505-2E9C-101B-9397-08002B2CF9AE}" pid="26" name="Health">
    <vt:lpwstr/>
  </property>
  <property fmtid="{D5CDD505-2E9C-101B-9397-08002B2CF9AE}" pid="27" name="_dlc_DocIdItemGuid">
    <vt:lpwstr>37d7b20c-108e-4b9b-b91f-f3ad3ddc9eb1</vt:lpwstr>
  </property>
  <property fmtid="{D5CDD505-2E9C-101B-9397-08002B2CF9AE}" pid="28" name="display_urn:schemas-microsoft-com:office:office#SharedWithUsers">
    <vt:lpwstr>Christophe Henry</vt:lpwstr>
  </property>
  <property fmtid="{D5CDD505-2E9C-101B-9397-08002B2CF9AE}" pid="29" name="SharedWithUsers">
    <vt:lpwstr>641;#Christophe Henry</vt:lpwstr>
  </property>
  <property fmtid="{D5CDD505-2E9C-101B-9397-08002B2CF9AE}" pid="30" name="Programme and project management">
    <vt:lpwstr/>
  </property>
  <property fmtid="{D5CDD505-2E9C-101B-9397-08002B2CF9AE}" pid="31" name="EktDisableBreadcrumb">
    <vt:bool>false</vt:bool>
  </property>
  <property fmtid="{D5CDD505-2E9C-101B-9397-08002B2CF9AE}" pid="32" name="EktExcludeFromAMP">
    <vt:bool>false</vt:bool>
  </property>
  <property fmtid="{D5CDD505-2E9C-101B-9397-08002B2CF9AE}" pid="33" name="e37ceaa0d61b4bfeb3c21883d9680a10">
    <vt:lpwstr>Policy and Market Shaping|23be1551-55ac-4c54-93f1-8364704b1c08</vt:lpwstr>
  </property>
  <property fmtid="{D5CDD505-2E9C-101B-9397-08002B2CF9AE}" pid="34" name="e47ceaa0d61b4bfeb3c21883d9680a10">
    <vt:lpwstr/>
  </property>
  <property fmtid="{D5CDD505-2E9C-101B-9397-08002B2CF9AE}" pid="35" name="i4a50af2c0e64ae9b81ffeca8af7ed0f">
    <vt:lpwstr/>
  </property>
  <property fmtid="{D5CDD505-2E9C-101B-9397-08002B2CF9AE}" pid="36" name="e57ceaa0d61b4bfeb3c21883d9680a10">
    <vt:lpwstr/>
  </property>
  <property fmtid="{D5CDD505-2E9C-101B-9397-08002B2CF9AE}" pid="37" name="TaxCatchAll">
    <vt:lpwstr>83;#Policy and Market Shaping|23be1551-55ac-4c54-93f1-8364704b1c08</vt:lpwstr>
  </property>
  <property fmtid="{D5CDD505-2E9C-101B-9397-08002B2CF9AE}" pid="38" name="TaxCatchAllLabel">
    <vt:lpwstr/>
  </property>
  <property fmtid="{D5CDD505-2E9C-101B-9397-08002B2CF9AE}" pid="39" name="e77ceaa0d61b4bfeb3c21883d9680a10">
    <vt:lpwstr/>
  </property>
  <property fmtid="{D5CDD505-2E9C-101B-9397-08002B2CF9AE}" pid="40" name="d1cc8e3ce74548b4802b698dbb551d86">
    <vt:lpwstr/>
  </property>
  <property fmtid="{D5CDD505-2E9C-101B-9397-08002B2CF9AE}" pid="41" name="_dlc_DocId">
    <vt:lpwstr>GAVI-891304509-109210</vt:lpwstr>
  </property>
  <property fmtid="{D5CDD505-2E9C-101B-9397-08002B2CF9AE}" pid="42" name="_dlc_DocIdUrl">
    <vt:lpwstr>https://gavinet.sharepoint.com/teams/PAP/pms/_layouts/15/DocIdRedir.aspx?ID=GAVI-891304509-109210, GAVI-891304509-109210</vt:lpwstr>
  </property>
  <property fmtid="{D5CDD505-2E9C-101B-9397-08002B2CF9AE}" pid="43" name="_dlc_DocIdPersistId">
    <vt:lpwstr/>
  </property>
  <property fmtid="{D5CDD505-2E9C-101B-9397-08002B2CF9AE}" pid="44" name="MSIP_Label_0a957285-7815-485a-9751-5b273b784ad5_Enabled">
    <vt:lpwstr>true</vt:lpwstr>
  </property>
  <property fmtid="{D5CDD505-2E9C-101B-9397-08002B2CF9AE}" pid="45" name="MSIP_Label_0a957285-7815-485a-9751-5b273b784ad5_SetDate">
    <vt:lpwstr>2019-10-29T15:44:18Z</vt:lpwstr>
  </property>
  <property fmtid="{D5CDD505-2E9C-101B-9397-08002B2CF9AE}" pid="46" name="MSIP_Label_0a957285-7815-485a-9751-5b273b784ad5_Method">
    <vt:lpwstr>Privileged</vt:lpwstr>
  </property>
  <property fmtid="{D5CDD505-2E9C-101B-9397-08002B2CF9AE}" pid="47" name="MSIP_Label_0a957285-7815-485a-9751-5b273b784ad5_Name">
    <vt:lpwstr>0a957285-7815-485a-9751-5b273b784ad5</vt:lpwstr>
  </property>
  <property fmtid="{D5CDD505-2E9C-101B-9397-08002B2CF9AE}" pid="48" name="MSIP_Label_0a957285-7815-485a-9751-5b273b784ad5_SiteId">
    <vt:lpwstr>1de6d9f3-0daf-4df6-b9d6-5959f16f6118</vt:lpwstr>
  </property>
  <property fmtid="{D5CDD505-2E9C-101B-9397-08002B2CF9AE}" pid="49" name="MSIP_Label_0a957285-7815-485a-9751-5b273b784ad5_ActionId">
    <vt:lpwstr>e3f801c9-1ac3-4dc9-95de-0000c38f85eb</vt:lpwstr>
  </property>
  <property fmtid="{D5CDD505-2E9C-101B-9397-08002B2CF9AE}" pid="50" name="MSIP_Label_0a957285-7815-485a-9751-5b273b784ad5_ContentBits">
    <vt:lpwstr>0</vt:lpwstr>
  </property>
</Properties>
</file>